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8435" windowHeight="8190" tabRatio="1000" activeTab="0"/>
  </bookViews>
  <sheets>
    <sheet name="JS M 1D 1" sheetId="1" r:id="rId1"/>
    <sheet name="JS M 1D 2" sheetId="2" r:id="rId2"/>
    <sheet name="JS M 1D 3" sheetId="3" r:id="rId3"/>
    <sheet name="JS M 1D 4" sheetId="4" r:id="rId4"/>
    <sheet name="JS M 1D 5" sheetId="5" r:id="rId5"/>
    <sheet name="JS M 1D 6" sheetId="6" r:id="rId6"/>
    <sheet name="JS M 1D 7" sheetId="7" r:id="rId7"/>
    <sheet name="JS M 2D 1" sheetId="8" r:id="rId8"/>
    <sheet name="JS M 2D 2" sheetId="9" r:id="rId9"/>
    <sheet name="+ 40 ans M DAN 1" sheetId="10" r:id="rId10"/>
    <sheet name="+ 40 ans M DAN 2" sheetId="11" r:id="rId11"/>
    <sheet name="+ 40 ans M DAN 3" sheetId="12" r:id="rId12"/>
  </sheets>
  <definedNames>
    <definedName name="_xlnm.Print_Area" localSheetId="9">'+ 40 ans M DAN 1'!$C:$AI</definedName>
    <definedName name="_xlnm.Print_Area" localSheetId="10">'+ 40 ans M DAN 2'!$C:$AI</definedName>
    <definedName name="_xlnm.Print_Area" localSheetId="11">'+ 40 ans M DAN 3'!$C:$AR</definedName>
    <definedName name="_xlnm.Print_Area" localSheetId="0">'JS M 1D 1'!$C:$V</definedName>
    <definedName name="_xlnm.Print_Area" localSheetId="1">'JS M 1D 2'!$C:$V</definedName>
    <definedName name="_xlnm.Print_Area" localSheetId="2">'JS M 1D 3'!$C:$AI</definedName>
    <definedName name="_xlnm.Print_Area" localSheetId="3">'JS M 1D 4'!$C:$AI</definedName>
    <definedName name="_xlnm.Print_Area" localSheetId="4">'JS M 1D 5'!$C:$AI</definedName>
    <definedName name="_xlnm.Print_Area" localSheetId="5">'JS M 1D 6'!$C:$AI</definedName>
    <definedName name="_xlnm.Print_Area" localSheetId="6">'JS M 1D 7'!$C:$AB</definedName>
    <definedName name="_xlnm.Print_Area" localSheetId="7">'JS M 2D 1'!$C:$V</definedName>
    <definedName name="_xlnm.Print_Area" localSheetId="8">'JS M 2D 2'!$C:$AB</definedName>
  </definedNames>
  <calcPr fullCalcOnLoad="1"/>
</workbook>
</file>

<file path=xl/sharedStrings.xml><?xml version="1.0" encoding="utf-8"?>
<sst xmlns="http://schemas.openxmlformats.org/spreadsheetml/2006/main" count="1605" uniqueCount="265">
  <si>
    <t>N° de TAPIS</t>
  </si>
  <si>
    <t>Catégorie</t>
  </si>
  <si>
    <t>+ 40 ans M DAN 1</t>
  </si>
  <si>
    <t>Date:</t>
  </si>
  <si>
    <t>1</t>
  </si>
  <si>
    <t>NOM du CS………………………………….</t>
  </si>
  <si>
    <t>Visa du Signataire :</t>
  </si>
  <si>
    <t>Signature</t>
  </si>
  <si>
    <t>Ligue</t>
  </si>
  <si>
    <t>Dept</t>
  </si>
  <si>
    <t>N°</t>
  </si>
  <si>
    <t>NOM PRENOM</t>
  </si>
  <si>
    <t>Gr</t>
  </si>
  <si>
    <t>Poids</t>
  </si>
  <si>
    <t>Club</t>
  </si>
  <si>
    <t>1x4</t>
  </si>
  <si>
    <t>2x3</t>
  </si>
  <si>
    <t>4x5</t>
  </si>
  <si>
    <t>6x8</t>
  </si>
  <si>
    <t>1x5</t>
  </si>
  <si>
    <t>2x6</t>
  </si>
  <si>
    <t>4x8</t>
  </si>
  <si>
    <t>3x5</t>
  </si>
  <si>
    <t>2x7</t>
  </si>
  <si>
    <t>1x6</t>
  </si>
  <si>
    <t>2x4</t>
  </si>
  <si>
    <t>3x7</t>
  </si>
  <si>
    <t>5x8</t>
  </si>
  <si>
    <t>4x7</t>
  </si>
  <si>
    <t>3x8</t>
  </si>
  <si>
    <t>1x7</t>
  </si>
  <si>
    <t>2x5</t>
  </si>
  <si>
    <t>3x6</t>
  </si>
  <si>
    <t>1x8</t>
  </si>
  <si>
    <t>6x7</t>
  </si>
  <si>
    <t>1x2</t>
  </si>
  <si>
    <t>1x3</t>
  </si>
  <si>
    <t>2x8</t>
  </si>
  <si>
    <t>3x4</t>
  </si>
  <si>
    <t>4x6</t>
  </si>
  <si>
    <t>5x6</t>
  </si>
  <si>
    <t>5x7</t>
  </si>
  <si>
    <t>7x8</t>
  </si>
  <si>
    <t>TBO</t>
  </si>
  <si>
    <t>DE Lavau Patrice</t>
  </si>
  <si>
    <t>JUDO CLUB STE MAURE</t>
  </si>
  <si>
    <t>100</t>
  </si>
  <si>
    <t>001</t>
  </si>
  <si>
    <t>000</t>
  </si>
  <si>
    <t>020</t>
  </si>
  <si>
    <t>PDL</t>
  </si>
  <si>
    <t>FORGET Samuel</t>
  </si>
  <si>
    <t>JUDO CLUB AUBINOIS</t>
  </si>
  <si>
    <t>010</t>
  </si>
  <si>
    <t>SERGENT Bruno</t>
  </si>
  <si>
    <t>JUDO 85</t>
  </si>
  <si>
    <t>101</t>
  </si>
  <si>
    <t>GRUFFAZ Sebastien</t>
  </si>
  <si>
    <t>2</t>
  </si>
  <si>
    <t>SPORTS LOISIRS SECTION JUDO</t>
  </si>
  <si>
    <t>BEGENNE Lilian</t>
  </si>
  <si>
    <t>JUDO CLUB CHINON</t>
  </si>
  <si>
    <t>BABIN Romuald</t>
  </si>
  <si>
    <t>J C TRELAZEEN</t>
  </si>
  <si>
    <t>POTIER David</t>
  </si>
  <si>
    <t>JUDO COTE DE LUMIERE</t>
  </si>
  <si>
    <t>BECHENNEC Freddy</t>
  </si>
  <si>
    <t>ECOLE JUDO RANDORI</t>
  </si>
  <si>
    <t>Rattrapages</t>
  </si>
  <si>
    <t>Points Acquis</t>
  </si>
  <si>
    <t>C1</t>
  </si>
  <si>
    <t>C2</t>
  </si>
  <si>
    <t>C3</t>
  </si>
  <si>
    <t>C4</t>
  </si>
  <si>
    <t>C5</t>
  </si>
  <si>
    <t>C6</t>
  </si>
  <si>
    <t>C7</t>
  </si>
  <si>
    <t>Total Jour</t>
  </si>
  <si>
    <t>Vu*</t>
  </si>
  <si>
    <t>Total général</t>
  </si>
  <si>
    <t>Combats non faits pour d'éventuels rattarpages</t>
  </si>
  <si>
    <t>T</t>
  </si>
  <si>
    <t>F</t>
  </si>
  <si>
    <t>Points</t>
  </si>
  <si>
    <t>W</t>
  </si>
  <si>
    <t>I</t>
  </si>
  <si>
    <t>* case réservée au signataire</t>
  </si>
  <si>
    <t>Ordre réel des combats</t>
  </si>
  <si>
    <t>Rouge</t>
  </si>
  <si>
    <t>Blanc</t>
  </si>
  <si>
    <t>+ 40 ans M DAN 2</t>
  </si>
  <si>
    <t>4</t>
  </si>
  <si>
    <t>HEURTAULT Loic</t>
  </si>
  <si>
    <t>J.C.DE HERIC</t>
  </si>
  <si>
    <t>110</t>
  </si>
  <si>
    <t>LOGEAIS Stephane</t>
  </si>
  <si>
    <t>JUDO CLUB MOUILLERON</t>
  </si>
  <si>
    <t>SERVANT Sebastien</t>
  </si>
  <si>
    <t>JUDO CLUB CHATEAUNEUF</t>
  </si>
  <si>
    <t>010.H</t>
  </si>
  <si>
    <t>GRIFFATON Arnaud</t>
  </si>
  <si>
    <t>JC JEUNE FRANCE CHOLET</t>
  </si>
  <si>
    <t>LE Guern Didier</t>
  </si>
  <si>
    <t>SHIN DOJO HERBLINOIS</t>
  </si>
  <si>
    <t>PC</t>
  </si>
  <si>
    <t>LANDREAU Samuel</t>
  </si>
  <si>
    <t>JUDO CLUB VIVONNOIS</t>
  </si>
  <si>
    <t>LE Collen Yannick</t>
  </si>
  <si>
    <t>ANTONNIERE JUDO CLUB 72</t>
  </si>
  <si>
    <t>PEPION Franck</t>
  </si>
  <si>
    <t>001.M</t>
  </si>
  <si>
    <t>+ 40 ans M DAN 3</t>
  </si>
  <si>
    <t>6x9</t>
  </si>
  <si>
    <t>3x9</t>
  </si>
  <si>
    <t>7x9</t>
  </si>
  <si>
    <t>4x9</t>
  </si>
  <si>
    <t>5x9</t>
  </si>
  <si>
    <t>1x9</t>
  </si>
  <si>
    <t>2x9</t>
  </si>
  <si>
    <t>8x9</t>
  </si>
  <si>
    <t>DUMON Laurent</t>
  </si>
  <si>
    <t>PINEAU Laurent</t>
  </si>
  <si>
    <t>U.S. DE ST BERTHEVIN</t>
  </si>
  <si>
    <t>DEVIERE Franck</t>
  </si>
  <si>
    <t>ES DE L AUBANCE</t>
  </si>
  <si>
    <t>BRE</t>
  </si>
  <si>
    <t>PRIMAULT Dominique</t>
  </si>
  <si>
    <t>AS DE CHANTEPIE JUDO</t>
  </si>
  <si>
    <t>CIBOT Jean Francois</t>
  </si>
  <si>
    <t>LEMAIRE Frederic</t>
  </si>
  <si>
    <t>REMONDIN Xavier</t>
  </si>
  <si>
    <t>003</t>
  </si>
  <si>
    <t>LANGLOIS Denis</t>
  </si>
  <si>
    <t>JUDO JARDAIS</t>
  </si>
  <si>
    <t>ARRAGAIN Pascal</t>
  </si>
  <si>
    <t>ALERTE SP.FONDETTES</t>
  </si>
  <si>
    <t>C8</t>
  </si>
  <si>
    <t>C9</t>
  </si>
  <si>
    <t>JS M 1D 1</t>
  </si>
  <si>
    <t>NOR</t>
  </si>
  <si>
    <t>LECHALIER Romain</t>
  </si>
  <si>
    <t>LE BUDOKAN JJJ LE HAVRE</t>
  </si>
  <si>
    <t>DAVID Luck</t>
  </si>
  <si>
    <t>BLOIS JUDO</t>
  </si>
  <si>
    <t>102</t>
  </si>
  <si>
    <t>BIGAIGNON Marvyn</t>
  </si>
  <si>
    <t>UNION SPORTIVE CHANGE JUDO</t>
  </si>
  <si>
    <t>012</t>
  </si>
  <si>
    <t>LACOMME Cedric</t>
  </si>
  <si>
    <t>CSADN NOUATRE</t>
  </si>
  <si>
    <t>011</t>
  </si>
  <si>
    <t>BRUON Maxime</t>
  </si>
  <si>
    <t>J.C.DE SPAY</t>
  </si>
  <si>
    <t>GUYET Olivier</t>
  </si>
  <si>
    <t>JUDO CLUB COMMEQUIERS</t>
  </si>
  <si>
    <t>JS M 1D 2</t>
  </si>
  <si>
    <t>5</t>
  </si>
  <si>
    <t>JOLY Arnaud</t>
  </si>
  <si>
    <t>DOJO NANTAIS</t>
  </si>
  <si>
    <t>000.2</t>
  </si>
  <si>
    <t>MARCHAND Joris</t>
  </si>
  <si>
    <t>JUDO CLUB SABOLIEN</t>
  </si>
  <si>
    <t>LEDEVIN Thomas</t>
  </si>
  <si>
    <t>MPT MONPLAISIR</t>
  </si>
  <si>
    <t>RISTOR Damien</t>
  </si>
  <si>
    <t>OLYMPIC JUDO BENET</t>
  </si>
  <si>
    <t>022</t>
  </si>
  <si>
    <t>SUPIOT Victorien</t>
  </si>
  <si>
    <t>JUDO CLUB LA FLECHE</t>
  </si>
  <si>
    <t>ANDRE Corentin</t>
  </si>
  <si>
    <t>E.S.BOURGUEIL</t>
  </si>
  <si>
    <t>JS M 1D 3</t>
  </si>
  <si>
    <t>3</t>
  </si>
  <si>
    <t>CALTIAU Stephane</t>
  </si>
  <si>
    <t>MORIN Nicolas</t>
  </si>
  <si>
    <t>DELIMESLE Vivien</t>
  </si>
  <si>
    <t>OLYMPIQUE JUDO CHEMILLE</t>
  </si>
  <si>
    <t>000.4</t>
  </si>
  <si>
    <t>FONTAINE Mateo</t>
  </si>
  <si>
    <t>HALBERT Germain</t>
  </si>
  <si>
    <t>JUDO CLUB DE SEMBLANCAY</t>
  </si>
  <si>
    <t>NICOLAS Maxime</t>
  </si>
  <si>
    <t>SORIN Manuel</t>
  </si>
  <si>
    <t>CREUSE Alexis</t>
  </si>
  <si>
    <t>J C YONNAIS</t>
  </si>
  <si>
    <t>JS M 1D 4</t>
  </si>
  <si>
    <t>HERBRETEAU Boris</t>
  </si>
  <si>
    <t>FUENTES Matthieu</t>
  </si>
  <si>
    <t>MOLIERE Benoit</t>
  </si>
  <si>
    <t>JUDO CLUB FERTOIS</t>
  </si>
  <si>
    <t>MONTILLOT Benjamin</t>
  </si>
  <si>
    <t>JC BEAUFORTAIS</t>
  </si>
  <si>
    <t>ROCHET Jonathan</t>
  </si>
  <si>
    <t>ROUSSELET Olivier</t>
  </si>
  <si>
    <t>002</t>
  </si>
  <si>
    <t>LECHEVESTRIER Etienne</t>
  </si>
  <si>
    <t>JC ANJOU</t>
  </si>
  <si>
    <t>021</t>
  </si>
  <si>
    <t>MILLOT Charles</t>
  </si>
  <si>
    <t>BUDOKAN ANGERS JUDO</t>
  </si>
  <si>
    <t>JS M 1D 5</t>
  </si>
  <si>
    <t>CHARPENTIER Samuel</t>
  </si>
  <si>
    <t>J.C. DU BASSIN SAUMUROIS</t>
  </si>
  <si>
    <t>DOUART Mickael</t>
  </si>
  <si>
    <t>101.2</t>
  </si>
  <si>
    <t>LE Trouher Vincent</t>
  </si>
  <si>
    <t>JC ST SEBASTIEN</t>
  </si>
  <si>
    <t>001.2</t>
  </si>
  <si>
    <t>013</t>
  </si>
  <si>
    <t>MABIL Gwenael</t>
  </si>
  <si>
    <t>JUDO CLUB CHATEAUGIRON</t>
  </si>
  <si>
    <t>POTIER Nicolas</t>
  </si>
  <si>
    <t>J C DES MARCHES DE BRETAGNE</t>
  </si>
  <si>
    <t>PUISSET Hugo</t>
  </si>
  <si>
    <t>JUDO CLUB DE CERISE</t>
  </si>
  <si>
    <t>SIESS Aymerick</t>
  </si>
  <si>
    <t>JUDO CLUB LES ROSIERS/LOIRE</t>
  </si>
  <si>
    <t>HAMON Julien</t>
  </si>
  <si>
    <t>SAINT MARS LA JAILLE SPORTS</t>
  </si>
  <si>
    <t>111</t>
  </si>
  <si>
    <t>JS M 1D 6</t>
  </si>
  <si>
    <t>CORNET Dorian</t>
  </si>
  <si>
    <t>JC PARIGNE L EVEQUE</t>
  </si>
  <si>
    <t>LE Gall Sylvain</t>
  </si>
  <si>
    <t>HUBERT Antoine</t>
  </si>
  <si>
    <t>RACING CLUB DOUESSIN</t>
  </si>
  <si>
    <t>FRADET Elie</t>
  </si>
  <si>
    <t>TONNEAU Yves</t>
  </si>
  <si>
    <t>CHABOSSEAU Mickael</t>
  </si>
  <si>
    <t>JOUAN Samuel</t>
  </si>
  <si>
    <t>JUDO CLUB CLERENCOIS</t>
  </si>
  <si>
    <t>FOUCHER Maxime</t>
  </si>
  <si>
    <t>DOJO DU SOC CANDE</t>
  </si>
  <si>
    <t>JS M 1D 7</t>
  </si>
  <si>
    <t>JACOLIN Louis</t>
  </si>
  <si>
    <t>JUDO CLUB LES HERBIERS</t>
  </si>
  <si>
    <t>GUEGUEN Vincent</t>
  </si>
  <si>
    <t>KIAI CLUB BREST</t>
  </si>
  <si>
    <t>BLANCHARD Etienne</t>
  </si>
  <si>
    <t>BERTHON Guillaume</t>
  </si>
  <si>
    <t>HAMARD Jeremy</t>
  </si>
  <si>
    <t>JUDO CLUB MACAIROIS</t>
  </si>
  <si>
    <t>GESLOT Damien</t>
  </si>
  <si>
    <t>JUDO CLUB DES BRIERES</t>
  </si>
  <si>
    <t>GESLOT Guillaume</t>
  </si>
  <si>
    <t>JS M 2D 1</t>
  </si>
  <si>
    <t>INGOT Yohann</t>
  </si>
  <si>
    <t>J.C.DESCARTES</t>
  </si>
  <si>
    <t>MARTINEZ Laurent</t>
  </si>
  <si>
    <t>FOULONNEAU Guy Philippe</t>
  </si>
  <si>
    <t>BILLAUD Guillaume</t>
  </si>
  <si>
    <t>EVRE JUDO ST PIERRE LE MAY</t>
  </si>
  <si>
    <t>NORMAND Jonathan</t>
  </si>
  <si>
    <t>RIVARD Fabrice</t>
  </si>
  <si>
    <t>JS M 2D 2</t>
  </si>
  <si>
    <t>LOIRET Guillaume</t>
  </si>
  <si>
    <t>MINIER J-Baptiste</t>
  </si>
  <si>
    <t>AS NEUVILLE</t>
  </si>
  <si>
    <t>POTIER Kevin</t>
  </si>
  <si>
    <t>BRICHET Henri</t>
  </si>
  <si>
    <t>JUDO CLUB DE PONTVALLAIN</t>
  </si>
  <si>
    <t>GAILLARDIN Francois</t>
  </si>
  <si>
    <t>CASSES Jean-Eudes</t>
  </si>
  <si>
    <t>UNION JUDO LITTORAL VENDEE</t>
  </si>
  <si>
    <t>BAROT David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</si>
</sst>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m\ yyyy"/>
    <numFmt numFmtId="173" formatCode="[$-40C]dddd\ d\ mmmm\ yyyy"/>
    <numFmt numFmtId="174" formatCode="[$-40C]d\ mmmm\ yyyy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0"/>
    </font>
    <font>
      <b/>
      <sz val="8"/>
      <name val="Arial"/>
      <family val="2"/>
    </font>
    <font>
      <b/>
      <sz val="8"/>
      <color indexed="1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8"/>
      <color indexed="1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0"/>
    </font>
    <font>
      <sz val="8"/>
      <color indexed="22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254">
    <xf numFmtId="0" fontId="0" fillId="0" borderId="0" xfId="0" applyAlignment="1">
      <alignment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right" vertical="center"/>
      <protection hidden="1"/>
    </xf>
    <xf numFmtId="0" fontId="22" fillId="0" borderId="10" xfId="0" applyFont="1" applyBorder="1" applyAlignment="1" applyProtection="1">
      <alignment horizontal="center" vertical="center" shrinkToFit="1"/>
      <protection hidden="1"/>
    </xf>
    <xf numFmtId="0" fontId="2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72" fontId="21" fillId="0" borderId="0" xfId="0" applyNumberFormat="1" applyFont="1" applyAlignment="1" applyProtection="1">
      <alignment horizontal="center" vertical="center"/>
      <protection hidden="1"/>
    </xf>
    <xf numFmtId="0" fontId="24" fillId="20" borderId="11" xfId="0" applyFont="1" applyFill="1" applyBorder="1" applyAlignment="1" applyProtection="1">
      <alignment horizontal="center" vertical="center" shrinkToFit="1"/>
      <protection hidden="1"/>
    </xf>
    <xf numFmtId="0" fontId="21" fillId="20" borderId="11" xfId="0" applyFont="1" applyFill="1" applyBorder="1" applyAlignment="1" applyProtection="1">
      <alignment horizontal="center" vertical="center"/>
      <protection hidden="1"/>
    </xf>
    <xf numFmtId="0" fontId="21" fillId="20" borderId="11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4" fillId="17" borderId="11" xfId="0" applyFont="1" applyFill="1" applyBorder="1" applyAlignment="1" applyProtection="1">
      <alignment horizontal="center" vertical="center"/>
      <protection hidden="1" locked="0"/>
    </xf>
    <xf numFmtId="0" fontId="24" fillId="17" borderId="13" xfId="0" applyFont="1" applyFill="1" applyBorder="1" applyAlignment="1" applyProtection="1">
      <alignment horizontal="center" vertical="center"/>
      <protection hidden="1" locked="0"/>
    </xf>
    <xf numFmtId="0" fontId="24" fillId="17" borderId="14" xfId="0" applyFont="1" applyFill="1" applyBorder="1" applyAlignment="1" applyProtection="1">
      <alignment horizontal="center" vertical="center"/>
      <protection hidden="1" locked="0"/>
    </xf>
    <xf numFmtId="0" fontId="25" fillId="24" borderId="15" xfId="0" applyFont="1" applyFill="1" applyBorder="1" applyAlignment="1" applyProtection="1">
      <alignment horizontal="center" vertical="center"/>
      <protection hidden="1" locked="0"/>
    </xf>
    <xf numFmtId="0" fontId="25" fillId="24" borderId="14" xfId="0" applyFont="1" applyFill="1" applyBorder="1" applyAlignment="1" applyProtection="1">
      <alignment horizontal="center" vertical="center"/>
      <protection hidden="1" locked="0"/>
    </xf>
    <xf numFmtId="0" fontId="24" fillId="17" borderId="15" xfId="0" applyFont="1" applyFill="1" applyBorder="1" applyAlignment="1" applyProtection="1">
      <alignment horizontal="center" vertical="center"/>
      <protection hidden="1" locked="0"/>
    </xf>
    <xf numFmtId="0" fontId="24" fillId="24" borderId="14" xfId="0" applyFont="1" applyFill="1" applyBorder="1" applyAlignment="1" applyProtection="1">
      <alignment horizontal="center" vertical="center"/>
      <protection hidden="1" locked="0"/>
    </xf>
    <xf numFmtId="0" fontId="24" fillId="17" borderId="16" xfId="0" applyFont="1" applyFill="1" applyBorder="1" applyAlignment="1" applyProtection="1">
      <alignment horizontal="center" vertical="center"/>
      <protection hidden="1" locked="0"/>
    </xf>
    <xf numFmtId="0" fontId="24" fillId="25" borderId="11" xfId="0" applyFont="1" applyFill="1" applyBorder="1" applyAlignment="1" applyProtection="1">
      <alignment horizontal="center" vertical="center"/>
      <protection hidden="1" locked="0"/>
    </xf>
    <xf numFmtId="0" fontId="18" fillId="0" borderId="0" xfId="0" applyFont="1" applyAlignment="1" applyProtection="1">
      <alignment vertical="center"/>
      <protection hidden="1"/>
    </xf>
    <xf numFmtId="0" fontId="18" fillId="0" borderId="11" xfId="0" applyFont="1" applyBorder="1" applyAlignment="1" applyProtection="1">
      <alignment horizontal="center" vertical="center" shrinkToFit="1"/>
      <protection hidden="1"/>
    </xf>
    <xf numFmtId="0" fontId="24" fillId="20" borderId="11" xfId="0" applyFont="1" applyFill="1" applyBorder="1" applyAlignment="1" applyProtection="1">
      <alignment horizontal="center" vertical="center"/>
      <protection hidden="1"/>
    </xf>
    <xf numFmtId="0" fontId="18" fillId="24" borderId="11" xfId="0" applyFont="1" applyFill="1" applyBorder="1" applyAlignment="1" applyProtection="1">
      <alignment horizontal="left" vertical="center" shrinkToFit="1"/>
      <protection locked="0"/>
    </xf>
    <xf numFmtId="0" fontId="26" fillId="0" borderId="11" xfId="0" applyFont="1" applyBorder="1" applyAlignment="1" applyProtection="1">
      <alignment horizontal="left" vertical="center" shrinkToFit="1"/>
      <protection hidden="1"/>
    </xf>
    <xf numFmtId="49" fontId="18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18" fillId="20" borderId="11" xfId="0" applyNumberFormat="1" applyFont="1" applyFill="1" applyBorder="1" applyAlignment="1" applyProtection="1">
      <alignment horizontal="center" vertical="center" shrinkToFit="1"/>
      <protection hidden="1"/>
    </xf>
    <xf numFmtId="49" fontId="18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11" xfId="0" applyNumberFormat="1" applyFont="1" applyFill="1" applyBorder="1" applyAlignment="1" applyProtection="1">
      <alignment horizontal="center" vertical="center"/>
      <protection locked="0"/>
    </xf>
    <xf numFmtId="49" fontId="18" fillId="20" borderId="11" xfId="0" applyNumberFormat="1" applyFont="1" applyFill="1" applyBorder="1" applyAlignment="1" applyProtection="1">
      <alignment horizontal="center" vertical="center"/>
      <protection hidden="1"/>
    </xf>
    <xf numFmtId="0" fontId="18" fillId="0" borderId="11" xfId="0" applyFont="1" applyFill="1" applyBorder="1" applyAlignment="1" applyProtection="1">
      <alignment horizontal="left" vertical="center" shrinkToFit="1"/>
      <protection locked="0"/>
    </xf>
    <xf numFmtId="49" fontId="27" fillId="20" borderId="11" xfId="0" applyNumberFormat="1" applyFont="1" applyFill="1" applyBorder="1" applyAlignment="1" applyProtection="1">
      <alignment horizontal="center" vertical="center"/>
      <protection hidden="1"/>
    </xf>
    <xf numFmtId="49" fontId="27" fillId="0" borderId="11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 shrinkToFit="1"/>
      <protection hidden="1"/>
    </xf>
    <xf numFmtId="0" fontId="18" fillId="0" borderId="0" xfId="0" applyFont="1" applyAlignment="1" applyProtection="1">
      <alignment horizontal="center" vertical="center" shrinkToFit="1"/>
      <protection hidden="1"/>
    </xf>
    <xf numFmtId="0" fontId="18" fillId="0" borderId="18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24" fillId="20" borderId="11" xfId="0" applyFont="1" applyFill="1" applyBorder="1" applyAlignment="1" applyProtection="1">
      <alignment horizontal="center" vertical="center" wrapText="1"/>
      <protection hidden="1"/>
    </xf>
    <xf numFmtId="0" fontId="21" fillId="20" borderId="12" xfId="0" applyFont="1" applyFill="1" applyBorder="1" applyAlignment="1" applyProtection="1">
      <alignment horizontal="center" vertical="center"/>
      <protection hidden="1"/>
    </xf>
    <xf numFmtId="0" fontId="24" fillId="20" borderId="19" xfId="0" applyFont="1" applyFill="1" applyBorder="1" applyAlignment="1" applyProtection="1">
      <alignment horizontal="center" vertical="center"/>
      <protection hidden="1"/>
    </xf>
    <xf numFmtId="0" fontId="24" fillId="20" borderId="20" xfId="0" applyFont="1" applyFill="1" applyBorder="1" applyAlignment="1" applyProtection="1">
      <alignment horizontal="center" vertical="center"/>
      <protection hidden="1"/>
    </xf>
    <xf numFmtId="0" fontId="24" fillId="20" borderId="21" xfId="0" applyFont="1" applyFill="1" applyBorder="1" applyAlignment="1" applyProtection="1">
      <alignment horizontal="center" vertical="center"/>
      <protection hidden="1"/>
    </xf>
    <xf numFmtId="0" fontId="24" fillId="20" borderId="22" xfId="0" applyFont="1" applyFill="1" applyBorder="1" applyAlignment="1" applyProtection="1">
      <alignment horizontal="center" vertical="center"/>
      <protection hidden="1"/>
    </xf>
    <xf numFmtId="0" fontId="18" fillId="0" borderId="23" xfId="0" applyFont="1" applyBorder="1" applyAlignment="1" applyProtection="1">
      <alignment horizontal="center" vertical="center"/>
      <protection hidden="1"/>
    </xf>
    <xf numFmtId="0" fontId="18" fillId="24" borderId="11" xfId="0" applyFont="1" applyFill="1" applyBorder="1" applyAlignment="1" applyProtection="1">
      <alignment horizontal="left" vertical="center" shrinkToFit="1"/>
      <protection hidden="1"/>
    </xf>
    <xf numFmtId="0" fontId="18" fillId="0" borderId="11" xfId="0" applyFont="1" applyBorder="1" applyAlignment="1" applyProtection="1">
      <alignment horizontal="left" vertical="center" shrinkToFit="1"/>
      <protection hidden="1"/>
    </xf>
    <xf numFmtId="0" fontId="18" fillId="0" borderId="24" xfId="0" applyFont="1" applyFill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24" xfId="0" applyFont="1" applyFill="1" applyBorder="1" applyAlignment="1" applyProtection="1">
      <alignment horizontal="center"/>
      <protection locked="0"/>
    </xf>
    <xf numFmtId="0" fontId="18" fillId="0" borderId="26" xfId="0" applyFont="1" applyBorder="1" applyAlignment="1" applyProtection="1">
      <alignment horizontal="center"/>
      <protection locked="0"/>
    </xf>
    <xf numFmtId="0" fontId="18" fillId="0" borderId="27" xfId="0" applyFont="1" applyBorder="1" applyAlignment="1" applyProtection="1">
      <alignment vertical="center"/>
      <protection hidden="1"/>
    </xf>
    <xf numFmtId="0" fontId="28" fillId="24" borderId="11" xfId="0" applyFont="1" applyFill="1" applyBorder="1" applyAlignment="1" applyProtection="1">
      <alignment horizontal="center" vertical="center"/>
      <protection hidden="1" locked="0"/>
    </xf>
    <xf numFmtId="0" fontId="18" fillId="26" borderId="11" xfId="0" applyFont="1" applyFill="1" applyBorder="1" applyAlignment="1" applyProtection="1">
      <alignment horizontal="center" vertical="center"/>
      <protection hidden="1" locked="0"/>
    </xf>
    <xf numFmtId="0" fontId="24" fillId="0" borderId="0" xfId="0" applyFont="1" applyBorder="1" applyAlignment="1" applyProtection="1">
      <alignment horizontal="right" vertical="center"/>
      <protection hidden="1"/>
    </xf>
    <xf numFmtId="0" fontId="18" fillId="0" borderId="27" xfId="0" applyFont="1" applyFill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24" borderId="11" xfId="0" applyFont="1" applyFill="1" applyBorder="1" applyAlignment="1" applyProtection="1">
      <alignment horizontal="center" vertical="center"/>
      <protection hidden="1" locked="0"/>
    </xf>
    <xf numFmtId="0" fontId="18" fillId="0" borderId="29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18" xfId="0" applyFont="1" applyBorder="1" applyAlignment="1" applyProtection="1">
      <alignment vertical="center" wrapText="1"/>
      <protection hidden="1"/>
    </xf>
    <xf numFmtId="0" fontId="18" fillId="0" borderId="0" xfId="0" applyFont="1" applyBorder="1" applyAlignment="1" applyProtection="1">
      <alignment vertical="center" wrapText="1"/>
      <protection hidden="1"/>
    </xf>
    <xf numFmtId="0" fontId="24" fillId="20" borderId="30" xfId="0" applyFont="1" applyFill="1" applyBorder="1" applyAlignment="1" applyProtection="1">
      <alignment horizontal="center" vertical="center"/>
      <protection hidden="1"/>
    </xf>
    <xf numFmtId="0" fontId="24" fillId="20" borderId="16" xfId="0" applyFont="1" applyFill="1" applyBorder="1" applyAlignment="1" applyProtection="1">
      <alignment horizontal="center" vertical="center"/>
      <protection hidden="1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18" fillId="0" borderId="32" xfId="0" applyFont="1" applyBorder="1" applyAlignment="1" applyProtection="1">
      <alignment horizontal="center" vertical="center"/>
      <protection locked="0"/>
    </xf>
    <xf numFmtId="0" fontId="18" fillId="0" borderId="33" xfId="0" applyFont="1" applyFill="1" applyBorder="1" applyAlignment="1" applyProtection="1">
      <alignment horizontal="center" vertical="center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24" fillId="0" borderId="33" xfId="0" applyFont="1" applyBorder="1" applyAlignment="1" applyProtection="1">
      <alignment horizontal="center" vertical="center"/>
      <protection hidden="1"/>
    </xf>
    <xf numFmtId="0" fontId="24" fillId="0" borderId="35" xfId="0" applyFont="1" applyBorder="1" applyAlignment="1" applyProtection="1">
      <alignment horizontal="center" vertical="center"/>
      <protection hidden="1"/>
    </xf>
    <xf numFmtId="0" fontId="18" fillId="0" borderId="11" xfId="0" applyFont="1" applyBorder="1" applyAlignment="1" applyProtection="1">
      <alignment horizontal="right" vertical="center" shrinkToFit="1"/>
      <protection hidden="1"/>
    </xf>
    <xf numFmtId="0" fontId="18" fillId="0" borderId="11" xfId="0" applyFont="1" applyBorder="1" applyAlignment="1" applyProtection="1">
      <alignment vertical="center"/>
      <protection hidden="1" locked="0"/>
    </xf>
    <xf numFmtId="0" fontId="18" fillId="0" borderId="11" xfId="0" applyFont="1" applyBorder="1" applyAlignment="1" applyProtection="1">
      <alignment horizontal="center" vertical="center"/>
      <protection hidden="1" locked="0"/>
    </xf>
    <xf numFmtId="0" fontId="25" fillId="24" borderId="16" xfId="0" applyFont="1" applyFill="1" applyBorder="1" applyAlignment="1" applyProtection="1">
      <alignment horizontal="center" vertical="center"/>
      <protection hidden="1" locked="0"/>
    </xf>
    <xf numFmtId="0" fontId="20" fillId="0" borderId="0" xfId="0" applyFon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24" borderId="15" xfId="0" applyFont="1" applyFill="1" applyBorder="1" applyAlignment="1" applyProtection="1">
      <alignment horizontal="center" vertical="center"/>
      <protection hidden="1" locked="0"/>
    </xf>
    <xf numFmtId="0" fontId="24" fillId="24" borderId="16" xfId="0" applyFont="1" applyFill="1" applyBorder="1" applyAlignment="1" applyProtection="1">
      <alignment horizontal="center" vertical="center"/>
      <protection hidden="1" locked="0"/>
    </xf>
    <xf numFmtId="0" fontId="28" fillId="24" borderId="11" xfId="0" applyFont="1" applyFill="1" applyBorder="1" applyAlignment="1" applyProtection="1">
      <alignment horizontal="left" vertical="center" shrinkToFit="1"/>
      <protection locked="0"/>
    </xf>
    <xf numFmtId="0" fontId="29" fillId="20" borderId="11" xfId="0" applyFont="1" applyFill="1" applyBorder="1" applyAlignment="1" applyProtection="1">
      <alignment horizontal="center" vertical="center" wrapText="1"/>
      <protection hidden="1"/>
    </xf>
    <xf numFmtId="0" fontId="28" fillId="24" borderId="11" xfId="0" applyFont="1" applyFill="1" applyBorder="1" applyAlignment="1" applyProtection="1">
      <alignment horizontal="left" vertical="center" shrinkToFit="1"/>
      <protection hidden="1"/>
    </xf>
    <xf numFmtId="0" fontId="18" fillId="0" borderId="24" xfId="0" applyFont="1" applyFill="1" applyBorder="1" applyAlignment="1" applyProtection="1">
      <alignment vertical="center"/>
      <protection locked="0"/>
    </xf>
    <xf numFmtId="0" fontId="18" fillId="0" borderId="17" xfId="0" applyFont="1" applyBorder="1" applyAlignment="1" applyProtection="1">
      <alignment vertical="center"/>
      <protection locked="0"/>
    </xf>
    <xf numFmtId="0" fontId="18" fillId="0" borderId="37" xfId="0" applyFont="1" applyBorder="1" applyAlignment="1" applyProtection="1">
      <alignment vertical="center"/>
      <protection locked="0"/>
    </xf>
    <xf numFmtId="0" fontId="18" fillId="0" borderId="26" xfId="0" applyFont="1" applyBorder="1" applyAlignment="1" applyProtection="1">
      <alignment vertical="center"/>
      <protection locked="0"/>
    </xf>
    <xf numFmtId="0" fontId="18" fillId="0" borderId="23" xfId="0" applyFont="1" applyBorder="1" applyAlignment="1" applyProtection="1">
      <alignment vertical="center"/>
      <protection hidden="1"/>
    </xf>
    <xf numFmtId="0" fontId="18" fillId="0" borderId="27" xfId="0" applyFont="1" applyFill="1" applyBorder="1" applyAlignment="1" applyProtection="1">
      <alignment vertical="center"/>
      <protection locked="0"/>
    </xf>
    <xf numFmtId="0" fontId="18" fillId="0" borderId="11" xfId="0" applyFont="1" applyBorder="1" applyAlignment="1" applyProtection="1">
      <alignment vertical="center"/>
      <protection locked="0"/>
    </xf>
    <xf numFmtId="0" fontId="18" fillId="0" borderId="23" xfId="0" applyFont="1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vertical="center"/>
      <protection locked="0"/>
    </xf>
    <xf numFmtId="0" fontId="18" fillId="1" borderId="12" xfId="0" applyFont="1" applyFill="1" applyBorder="1" applyAlignment="1" applyProtection="1">
      <alignment vertical="center"/>
      <protection hidden="1"/>
    </xf>
    <xf numFmtId="0" fontId="18" fillId="0" borderId="31" xfId="0" applyFont="1" applyFill="1" applyBorder="1" applyAlignment="1" applyProtection="1">
      <alignment vertical="center"/>
      <protection locked="0"/>
    </xf>
    <xf numFmtId="0" fontId="18" fillId="0" borderId="38" xfId="0" applyFont="1" applyBorder="1" applyAlignment="1" applyProtection="1">
      <alignment vertical="center"/>
      <protection locked="0"/>
    </xf>
    <xf numFmtId="0" fontId="18" fillId="0" borderId="39" xfId="0" applyFont="1" applyBorder="1" applyAlignment="1" applyProtection="1">
      <alignment vertical="center"/>
      <protection locked="0"/>
    </xf>
    <xf numFmtId="0" fontId="18" fillId="0" borderId="32" xfId="0" applyFont="1" applyBorder="1" applyAlignment="1" applyProtection="1">
      <alignment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1" borderId="12" xfId="0" applyFont="1" applyFill="1" applyBorder="1" applyAlignment="1" applyProtection="1">
      <alignment horizontal="center" vertical="center"/>
      <protection hidden="1"/>
    </xf>
    <xf numFmtId="0" fontId="18" fillId="0" borderId="40" xfId="0" applyFont="1" applyBorder="1" applyAlignment="1" applyProtection="1">
      <alignment horizontal="center" vertical="center"/>
      <protection locked="0"/>
    </xf>
    <xf numFmtId="0" fontId="18" fillId="1" borderId="36" xfId="0" applyFont="1" applyFill="1" applyBorder="1" applyAlignment="1" applyProtection="1">
      <alignment horizontal="center" vertical="center"/>
      <protection hidden="1"/>
    </xf>
    <xf numFmtId="0" fontId="18" fillId="0" borderId="11" xfId="0" applyFont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172" fontId="24" fillId="0" borderId="0" xfId="0" applyNumberFormat="1" applyFont="1" applyAlignment="1" applyProtection="1">
      <alignment horizontal="center" vertical="center"/>
      <protection hidden="1"/>
    </xf>
    <xf numFmtId="0" fontId="24" fillId="20" borderId="11" xfId="0" applyFont="1" applyFill="1" applyBorder="1" applyAlignment="1" applyProtection="1">
      <alignment horizontal="center" vertical="center" shrinkToFit="1"/>
      <protection hidden="1"/>
    </xf>
    <xf numFmtId="0" fontId="21" fillId="20" borderId="11" xfId="0" applyFont="1" applyFill="1" applyBorder="1" applyAlignment="1" applyProtection="1">
      <alignment horizontal="center" vertical="center"/>
      <protection hidden="1"/>
    </xf>
    <xf numFmtId="0" fontId="21" fillId="20" borderId="11" xfId="0" applyFont="1" applyFill="1" applyBorder="1" applyAlignment="1" applyProtection="1">
      <alignment horizontal="center" vertical="center" wrapText="1"/>
      <protection hidden="1"/>
    </xf>
    <xf numFmtId="0" fontId="24" fillId="17" borderId="11" xfId="0" applyFont="1" applyFill="1" applyBorder="1" applyAlignment="1" applyProtection="1">
      <alignment horizontal="center" vertical="center"/>
      <protection hidden="1" locked="0"/>
    </xf>
    <xf numFmtId="0" fontId="24" fillId="24" borderId="11" xfId="0" applyFont="1" applyFill="1" applyBorder="1" applyAlignment="1" applyProtection="1">
      <alignment horizontal="center" vertical="center"/>
      <protection hidden="1" locked="0"/>
    </xf>
    <xf numFmtId="0" fontId="25" fillId="24" borderId="11" xfId="0" applyFont="1" applyFill="1" applyBorder="1" applyAlignment="1" applyProtection="1">
      <alignment horizontal="center" vertical="center"/>
      <protection hidden="1" locked="0"/>
    </xf>
    <xf numFmtId="0" fontId="18" fillId="0" borderId="11" xfId="0" applyFont="1" applyBorder="1" applyAlignment="1" applyProtection="1">
      <alignment horizontal="center" vertical="center" shrinkToFit="1"/>
      <protection hidden="1"/>
    </xf>
    <xf numFmtId="0" fontId="18" fillId="24" borderId="11" xfId="0" applyFont="1" applyFill="1" applyBorder="1" applyAlignment="1" applyProtection="1">
      <alignment vertical="center" shrinkToFit="1"/>
      <protection locked="0"/>
    </xf>
    <xf numFmtId="0" fontId="26" fillId="0" borderId="11" xfId="0" applyFont="1" applyBorder="1" applyAlignment="1" applyProtection="1">
      <alignment vertical="center" shrinkToFit="1"/>
      <protection hidden="1"/>
    </xf>
    <xf numFmtId="49" fontId="18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18" fillId="20" borderId="11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1" xfId="0" applyFont="1" applyFill="1" applyBorder="1" applyAlignment="1" applyProtection="1">
      <alignment vertical="center" shrinkToFit="1"/>
      <protection locked="0"/>
    </xf>
    <xf numFmtId="0" fontId="18" fillId="0" borderId="0" xfId="0" applyFont="1" applyAlignment="1" applyProtection="1">
      <alignment vertical="center" shrinkToFit="1"/>
      <protection hidden="1"/>
    </xf>
    <xf numFmtId="0" fontId="18" fillId="0" borderId="0" xfId="0" applyFont="1" applyAlignment="1" applyProtection="1">
      <alignment horizontal="center" vertical="center" shrinkToFit="1"/>
      <protection hidden="1"/>
    </xf>
    <xf numFmtId="0" fontId="24" fillId="20" borderId="11" xfId="0" applyFont="1" applyFill="1" applyBorder="1" applyAlignment="1" applyProtection="1">
      <alignment horizontal="center" vertical="center" wrapText="1"/>
      <protection hidden="1"/>
    </xf>
    <xf numFmtId="0" fontId="21" fillId="20" borderId="12" xfId="0" applyFont="1" applyFill="1" applyBorder="1" applyAlignment="1" applyProtection="1">
      <alignment horizontal="center" vertical="center"/>
      <protection hidden="1"/>
    </xf>
    <xf numFmtId="0" fontId="24" fillId="20" borderId="19" xfId="0" applyFont="1" applyFill="1" applyBorder="1" applyAlignment="1" applyProtection="1">
      <alignment horizontal="center" vertical="center"/>
      <protection hidden="1"/>
    </xf>
    <xf numFmtId="0" fontId="24" fillId="20" borderId="20" xfId="0" applyFont="1" applyFill="1" applyBorder="1" applyAlignment="1" applyProtection="1">
      <alignment horizontal="center" vertical="center"/>
      <protection hidden="1"/>
    </xf>
    <xf numFmtId="0" fontId="24" fillId="20" borderId="21" xfId="0" applyFont="1" applyFill="1" applyBorder="1" applyAlignment="1" applyProtection="1">
      <alignment horizontal="center" vertical="center"/>
      <protection hidden="1"/>
    </xf>
    <xf numFmtId="0" fontId="18" fillId="0" borderId="23" xfId="0" applyFont="1" applyBorder="1" applyAlignment="1" applyProtection="1">
      <alignment horizontal="center" vertical="center"/>
      <protection hidden="1"/>
    </xf>
    <xf numFmtId="0" fontId="18" fillId="0" borderId="24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18" fillId="0" borderId="25" xfId="0" applyFont="1" applyFill="1" applyBorder="1" applyAlignment="1" applyProtection="1">
      <alignment horizontal="center" vertical="center"/>
      <protection locked="0"/>
    </xf>
    <xf numFmtId="0" fontId="18" fillId="0" borderId="27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28" xfId="0" applyFont="1" applyFill="1" applyBorder="1" applyAlignment="1" applyProtection="1">
      <alignment horizontal="center" vertical="center"/>
      <protection locked="0"/>
    </xf>
    <xf numFmtId="0" fontId="24" fillId="0" borderId="33" xfId="0" applyFont="1" applyBorder="1" applyAlignment="1" applyProtection="1">
      <alignment horizontal="center" vertical="center"/>
      <protection hidden="1"/>
    </xf>
    <xf numFmtId="0" fontId="24" fillId="0" borderId="35" xfId="0" applyFont="1" applyBorder="1" applyAlignment="1" applyProtection="1">
      <alignment horizontal="center" vertical="center"/>
      <protection hidden="1"/>
    </xf>
    <xf numFmtId="0" fontId="18" fillId="0" borderId="23" xfId="0" applyFont="1" applyBorder="1" applyAlignment="1" applyProtection="1">
      <alignment horizontal="center"/>
      <protection hidden="1"/>
    </xf>
    <xf numFmtId="0" fontId="18" fillId="0" borderId="33" xfId="0" applyFont="1" applyFill="1" applyBorder="1" applyAlignment="1" applyProtection="1">
      <alignment horizontal="center" vertical="center"/>
      <protection locked="0"/>
    </xf>
    <xf numFmtId="0" fontId="18" fillId="0" borderId="34" xfId="0" applyFont="1" applyFill="1" applyBorder="1" applyAlignment="1" applyProtection="1">
      <alignment horizontal="center" vertical="center"/>
      <protection locked="0"/>
    </xf>
    <xf numFmtId="0" fontId="18" fillId="0" borderId="35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hidden="1"/>
    </xf>
    <xf numFmtId="0" fontId="18" fillId="0" borderId="11" xfId="0" applyFont="1" applyBorder="1" applyAlignment="1" applyProtection="1">
      <alignment horizontal="right" vertical="center"/>
      <protection hidden="1"/>
    </xf>
    <xf numFmtId="0" fontId="18" fillId="0" borderId="11" xfId="0" applyFont="1" applyBorder="1" applyAlignment="1" applyProtection="1">
      <alignment vertical="center"/>
      <protection hidden="1" locked="0"/>
    </xf>
    <xf numFmtId="0" fontId="0" fillId="0" borderId="0" xfId="0" applyAlignment="1" applyProtection="1">
      <alignment horizontal="center" vertical="center" shrinkToFit="1"/>
      <protection hidden="1"/>
    </xf>
    <xf numFmtId="49" fontId="22" fillId="0" borderId="10" xfId="0" applyNumberFormat="1" applyFont="1" applyBorder="1" applyAlignment="1" applyProtection="1">
      <alignment horizontal="center" vertical="center" shrinkToFit="1"/>
      <protection hidden="1"/>
    </xf>
    <xf numFmtId="0" fontId="19" fillId="0" borderId="0" xfId="0" applyFont="1" applyAlignment="1" applyProtection="1">
      <alignment horizontal="center" vertical="center" shrinkToFit="1"/>
      <protection hidden="1"/>
    </xf>
    <xf numFmtId="0" fontId="21" fillId="20" borderId="11" xfId="0" applyFont="1" applyFill="1" applyBorder="1" applyAlignment="1" applyProtection="1">
      <alignment horizontal="center" vertical="center" wrapText="1"/>
      <protection hidden="1"/>
    </xf>
    <xf numFmtId="0" fontId="25" fillId="24" borderId="11" xfId="0" applyFont="1" applyFill="1" applyBorder="1" applyAlignment="1" applyProtection="1">
      <alignment horizontal="center" vertical="center"/>
      <protection hidden="1" locked="0"/>
    </xf>
    <xf numFmtId="0" fontId="28" fillId="24" borderId="11" xfId="0" applyFont="1" applyFill="1" applyBorder="1" applyAlignment="1" applyProtection="1">
      <alignment vertical="center" shrinkToFit="1"/>
      <protection locked="0"/>
    </xf>
    <xf numFmtId="49" fontId="18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0" xfId="0" applyFont="1" applyAlignment="1" applyProtection="1">
      <alignment horizontal="left" vertical="center" shrinkToFit="1"/>
      <protection hidden="1"/>
    </xf>
    <xf numFmtId="0" fontId="18" fillId="0" borderId="0" xfId="0" applyFont="1" applyBorder="1" applyAlignment="1" applyProtection="1">
      <alignment horizontal="right" vertical="center"/>
      <protection hidden="1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/>
      <protection locked="0"/>
    </xf>
    <xf numFmtId="0" fontId="18" fillId="1" borderId="11" xfId="0" applyFont="1" applyFill="1" applyBorder="1" applyAlignment="1" applyProtection="1">
      <alignment horizont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8" fillId="1" borderId="11" xfId="0" applyFont="1" applyFill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1" borderId="34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shrinkToFit="1"/>
      <protection hidden="1"/>
    </xf>
    <xf numFmtId="0" fontId="19" fillId="0" borderId="11" xfId="0" applyFont="1" applyBorder="1" applyAlignment="1" applyProtection="1">
      <alignment vertical="center"/>
      <protection hidden="1" locked="0"/>
    </xf>
    <xf numFmtId="0" fontId="29" fillId="0" borderId="0" xfId="0" applyFont="1" applyAlignment="1" applyProtection="1">
      <alignment horizontal="center" vertical="center"/>
      <protection hidden="1"/>
    </xf>
    <xf numFmtId="0" fontId="24" fillId="23" borderId="11" xfId="0" applyFont="1" applyFill="1" applyBorder="1" applyAlignment="1" applyProtection="1">
      <alignment horizontal="center" vertical="center"/>
      <protection hidden="1" locked="0"/>
    </xf>
    <xf numFmtId="0" fontId="24" fillId="24" borderId="11" xfId="0" applyFont="1" applyFill="1" applyBorder="1" applyAlignment="1" applyProtection="1">
      <alignment horizontal="center" vertical="center"/>
      <protection hidden="1" locked="0"/>
    </xf>
    <xf numFmtId="0" fontId="24" fillId="23" borderId="11" xfId="0" applyFont="1" applyFill="1" applyBorder="1" applyAlignment="1" applyProtection="1">
      <alignment horizontal="center" vertical="center"/>
      <protection hidden="1" locked="0"/>
    </xf>
    <xf numFmtId="0" fontId="18" fillId="0" borderId="11" xfId="0" applyFont="1" applyFill="1" applyBorder="1" applyAlignment="1" applyProtection="1">
      <alignment vertical="center" shrinkToFit="1"/>
      <protection locked="0"/>
    </xf>
    <xf numFmtId="0" fontId="18" fillId="23" borderId="11" xfId="0" applyFont="1" applyFill="1" applyBorder="1" applyAlignment="1" applyProtection="1">
      <alignment horizontal="center" vertical="center"/>
      <protection hidden="1" locked="0"/>
    </xf>
    <xf numFmtId="0" fontId="18" fillId="0" borderId="11" xfId="0" applyFont="1" applyBorder="1" applyAlignment="1" applyProtection="1">
      <alignment horizontal="center" vertical="center" wrapText="1"/>
      <protection hidden="1"/>
    </xf>
    <xf numFmtId="0" fontId="24" fillId="0" borderId="41" xfId="0" applyFont="1" applyBorder="1" applyAlignment="1" applyProtection="1">
      <alignment horizontal="center" vertical="center"/>
      <protection hidden="1"/>
    </xf>
    <xf numFmtId="0" fontId="24" fillId="0" borderId="42" xfId="0" applyFont="1" applyBorder="1" applyAlignment="1" applyProtection="1">
      <alignment horizontal="center" vertical="center"/>
      <protection hidden="1"/>
    </xf>
    <xf numFmtId="0" fontId="24" fillId="0" borderId="33" xfId="0" applyFont="1" applyBorder="1" applyAlignment="1" applyProtection="1">
      <alignment horizontal="center" vertical="center"/>
      <protection hidden="1"/>
    </xf>
    <xf numFmtId="0" fontId="24" fillId="0" borderId="43" xfId="0" applyFont="1" applyBorder="1" applyAlignment="1" applyProtection="1">
      <alignment horizontal="center" vertical="center"/>
      <protection hidden="1"/>
    </xf>
    <xf numFmtId="0" fontId="24" fillId="0" borderId="35" xfId="0" applyFont="1" applyBorder="1" applyAlignment="1" applyProtection="1">
      <alignment horizontal="center" vertical="center"/>
      <protection hidden="1"/>
    </xf>
    <xf numFmtId="0" fontId="18" fillId="0" borderId="44" xfId="0" applyFont="1" applyBorder="1" applyAlignment="1" applyProtection="1">
      <alignment horizontal="center" vertical="center" wrapText="1"/>
      <protection hidden="1"/>
    </xf>
    <xf numFmtId="0" fontId="18" fillId="0" borderId="45" xfId="0" applyFont="1" applyBorder="1" applyAlignment="1" applyProtection="1">
      <alignment horizontal="center" vertical="center" wrapText="1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21" fillId="0" borderId="41" xfId="0" applyFont="1" applyBorder="1" applyAlignment="1" applyProtection="1">
      <alignment horizontal="center" vertical="center"/>
      <protection hidden="1"/>
    </xf>
    <xf numFmtId="172" fontId="0" fillId="0" borderId="0" xfId="0" applyNumberFormat="1" applyFont="1" applyAlignment="1" applyProtection="1">
      <alignment horizontal="center" vertical="center" shrinkToFit="1"/>
      <protection hidden="1"/>
    </xf>
    <xf numFmtId="0" fontId="23" fillId="0" borderId="30" xfId="0" applyFont="1" applyBorder="1" applyAlignment="1" applyProtection="1">
      <alignment horizontal="center" vertical="center"/>
      <protection hidden="1"/>
    </xf>
    <xf numFmtId="0" fontId="23" fillId="0" borderId="47" xfId="0" applyFont="1" applyBorder="1" applyAlignment="1" applyProtection="1">
      <alignment horizontal="center" vertical="center"/>
      <protection hidden="1"/>
    </xf>
    <xf numFmtId="0" fontId="23" fillId="0" borderId="48" xfId="0" applyFont="1" applyBorder="1" applyAlignment="1" applyProtection="1">
      <alignment horizontal="center" vertical="center"/>
      <protection hidden="1"/>
    </xf>
    <xf numFmtId="0" fontId="23" fillId="0" borderId="49" xfId="0" applyFont="1" applyBorder="1" applyAlignment="1" applyProtection="1">
      <alignment horizontal="center" vertical="center"/>
      <protection hidden="1"/>
    </xf>
    <xf numFmtId="0" fontId="18" fillId="0" borderId="50" xfId="0" applyFont="1" applyBorder="1" applyAlignment="1" applyProtection="1">
      <alignment horizontal="center" vertical="center" wrapText="1"/>
      <protection hidden="1"/>
    </xf>
    <xf numFmtId="0" fontId="18" fillId="24" borderId="44" xfId="0" applyFont="1" applyFill="1" applyBorder="1" applyAlignment="1" applyProtection="1">
      <alignment horizontal="center" vertical="center" wrapText="1"/>
      <protection hidden="1"/>
    </xf>
    <xf numFmtId="0" fontId="18" fillId="0" borderId="51" xfId="0" applyFont="1" applyBorder="1" applyAlignment="1" applyProtection="1">
      <alignment horizontal="center" vertical="center"/>
      <protection hidden="1"/>
    </xf>
    <xf numFmtId="0" fontId="24" fillId="20" borderId="42" xfId="0" applyFont="1" applyFill="1" applyBorder="1" applyAlignment="1" applyProtection="1">
      <alignment horizontal="center" vertical="center" wrapText="1"/>
      <protection hidden="1"/>
    </xf>
    <xf numFmtId="0" fontId="24" fillId="20" borderId="43" xfId="0" applyFont="1" applyFill="1" applyBorder="1" applyAlignment="1" applyProtection="1">
      <alignment horizontal="center" vertical="center" wrapText="1"/>
      <protection hidden="1"/>
    </xf>
    <xf numFmtId="0" fontId="21" fillId="20" borderId="27" xfId="0" applyFont="1" applyFill="1" applyBorder="1" applyAlignment="1" applyProtection="1">
      <alignment horizontal="center" wrapText="1"/>
      <protection hidden="1"/>
    </xf>
    <xf numFmtId="0" fontId="21" fillId="20" borderId="28" xfId="0" applyFont="1" applyFill="1" applyBorder="1" applyAlignment="1" applyProtection="1">
      <alignment horizontal="center" wrapText="1"/>
      <protection hidden="1"/>
    </xf>
    <xf numFmtId="0" fontId="21" fillId="20" borderId="27" xfId="0" applyFont="1" applyFill="1" applyBorder="1" applyAlignment="1" applyProtection="1">
      <alignment horizontal="center" vertical="center" wrapText="1"/>
      <protection hidden="1"/>
    </xf>
    <xf numFmtId="0" fontId="21" fillId="20" borderId="28" xfId="0" applyFont="1" applyFill="1" applyBorder="1" applyAlignment="1" applyProtection="1">
      <alignment horizontal="center" vertical="center" wrapText="1"/>
      <protection hidden="1"/>
    </xf>
    <xf numFmtId="0" fontId="21" fillId="20" borderId="33" xfId="0" applyFont="1" applyFill="1" applyBorder="1" applyAlignment="1" applyProtection="1">
      <alignment horizontal="center" vertical="center" wrapText="1"/>
      <protection hidden="1"/>
    </xf>
    <xf numFmtId="0" fontId="21" fillId="20" borderId="35" xfId="0" applyFont="1" applyFill="1" applyBorder="1" applyAlignment="1" applyProtection="1">
      <alignment horizontal="center" vertical="center" wrapText="1"/>
      <protection hidden="1"/>
    </xf>
    <xf numFmtId="0" fontId="18" fillId="0" borderId="32" xfId="0" applyFont="1" applyBorder="1" applyAlignment="1" applyProtection="1">
      <alignment horizontal="center" vertical="center" wrapText="1"/>
      <protection hidden="1"/>
    </xf>
    <xf numFmtId="0" fontId="18" fillId="0" borderId="18" xfId="0" applyFont="1" applyBorder="1" applyAlignment="1" applyProtection="1">
      <alignment horizontal="center" vertical="center" wrapText="1"/>
      <protection hidden="1"/>
    </xf>
    <xf numFmtId="0" fontId="18" fillId="0" borderId="39" xfId="0" applyFont="1" applyBorder="1" applyAlignment="1" applyProtection="1">
      <alignment horizontal="center" vertical="center" wrapText="1"/>
      <protection hidden="1"/>
    </xf>
    <xf numFmtId="0" fontId="18" fillId="0" borderId="51" xfId="0" applyFont="1" applyBorder="1" applyAlignment="1" applyProtection="1">
      <alignment horizontal="center"/>
      <protection hidden="1"/>
    </xf>
    <xf numFmtId="0" fontId="24" fillId="0" borderId="27" xfId="0" applyFont="1" applyBorder="1" applyAlignment="1" applyProtection="1">
      <alignment horizontal="center" vertical="center"/>
      <protection hidden="1"/>
    </xf>
    <xf numFmtId="0" fontId="24" fillId="20" borderId="19" xfId="0" applyFont="1" applyFill="1" applyBorder="1" applyAlignment="1" applyProtection="1">
      <alignment horizontal="center" vertical="center" wrapText="1"/>
      <protection hidden="1"/>
    </xf>
    <xf numFmtId="0" fontId="24" fillId="20" borderId="21" xfId="0" applyFont="1" applyFill="1" applyBorder="1" applyAlignment="1" applyProtection="1">
      <alignment horizontal="center" vertical="center" wrapText="1"/>
      <protection hidden="1"/>
    </xf>
    <xf numFmtId="0" fontId="21" fillId="20" borderId="24" xfId="0" applyFont="1" applyFill="1" applyBorder="1" applyAlignment="1" applyProtection="1">
      <alignment horizontal="center" vertical="center" wrapText="1"/>
      <protection hidden="1"/>
    </xf>
    <xf numFmtId="0" fontId="21" fillId="20" borderId="25" xfId="0" applyFont="1" applyFill="1" applyBorder="1" applyAlignment="1" applyProtection="1">
      <alignment horizontal="center" vertical="center" wrapText="1"/>
      <protection hidden="1"/>
    </xf>
    <xf numFmtId="0" fontId="24" fillId="0" borderId="28" xfId="0" applyFont="1" applyBorder="1" applyAlignment="1" applyProtection="1">
      <alignment horizontal="center" vertical="center"/>
      <protection hidden="1"/>
    </xf>
    <xf numFmtId="0" fontId="18" fillId="24" borderId="45" xfId="0" applyFont="1" applyFill="1" applyBorder="1" applyAlignment="1" applyProtection="1">
      <alignment horizontal="center" vertical="center" wrapText="1"/>
      <protection hidden="1"/>
    </xf>
    <xf numFmtId="0" fontId="24" fillId="0" borderId="41" xfId="0" applyFont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18" fillId="0" borderId="50" xfId="0" applyFont="1" applyBorder="1" applyAlignment="1" applyProtection="1">
      <alignment horizontal="center" vertical="center"/>
      <protection hidden="1"/>
    </xf>
    <xf numFmtId="0" fontId="18" fillId="0" borderId="45" xfId="0" applyFont="1" applyBorder="1" applyAlignment="1" applyProtection="1">
      <alignment horizontal="center" vertical="center"/>
      <protection hidden="1"/>
    </xf>
    <xf numFmtId="0" fontId="24" fillId="20" borderId="52" xfId="0" applyFont="1" applyFill="1" applyBorder="1" applyAlignment="1" applyProtection="1">
      <alignment horizontal="center" vertical="center" wrapText="1"/>
      <protection hidden="1"/>
    </xf>
    <xf numFmtId="0" fontId="24" fillId="20" borderId="21" xfId="0" applyFont="1" applyFill="1" applyBorder="1" applyAlignment="1" applyProtection="1">
      <alignment horizontal="center" vertical="center" wrapText="1"/>
      <protection hidden="1"/>
    </xf>
    <xf numFmtId="0" fontId="24" fillId="20" borderId="27" xfId="0" applyFont="1" applyFill="1" applyBorder="1" applyAlignment="1" applyProtection="1">
      <alignment horizontal="center" vertical="center" wrapText="1"/>
      <protection hidden="1"/>
    </xf>
    <xf numFmtId="0" fontId="24" fillId="20" borderId="28" xfId="0" applyFont="1" applyFill="1" applyBorder="1" applyAlignment="1" applyProtection="1">
      <alignment horizontal="center" vertical="center" wrapText="1"/>
      <protection hidden="1"/>
    </xf>
    <xf numFmtId="0" fontId="18" fillId="0" borderId="38" xfId="0" applyFont="1" applyBorder="1" applyAlignment="1" applyProtection="1">
      <alignment horizontal="center" vertical="center"/>
      <protection hidden="1"/>
    </xf>
    <xf numFmtId="0" fontId="18" fillId="0" borderId="46" xfId="0" applyFont="1" applyBorder="1" applyAlignment="1" applyProtection="1">
      <alignment horizontal="center" vertical="center"/>
      <protection hidden="1"/>
    </xf>
    <xf numFmtId="0" fontId="18" fillId="0" borderId="17" xfId="0" applyFont="1" applyBorder="1" applyAlignment="1" applyProtection="1">
      <alignment horizontal="center" vertical="center"/>
      <protection hidden="1"/>
    </xf>
    <xf numFmtId="0" fontId="24" fillId="20" borderId="33" xfId="0" applyFont="1" applyFill="1" applyBorder="1" applyAlignment="1" applyProtection="1">
      <alignment horizontal="center" vertical="center" wrapText="1"/>
      <protection hidden="1"/>
    </xf>
    <xf numFmtId="0" fontId="24" fillId="20" borderId="35" xfId="0" applyFont="1" applyFill="1" applyBorder="1" applyAlignment="1" applyProtection="1">
      <alignment horizontal="center" vertical="center" wrapText="1"/>
      <protection hidden="1"/>
    </xf>
    <xf numFmtId="0" fontId="24" fillId="20" borderId="42" xfId="0" applyFont="1" applyFill="1" applyBorder="1" applyAlignment="1" applyProtection="1">
      <alignment horizontal="center" vertical="center" wrapText="1"/>
      <protection hidden="1"/>
    </xf>
    <xf numFmtId="0" fontId="24" fillId="20" borderId="43" xfId="0" applyFont="1" applyFill="1" applyBorder="1" applyAlignment="1" applyProtection="1">
      <alignment horizontal="center" vertical="center" wrapText="1"/>
      <protection hidden="1"/>
    </xf>
    <xf numFmtId="0" fontId="18" fillId="24" borderId="50" xfId="0" applyFont="1" applyFill="1" applyBorder="1" applyAlignment="1" applyProtection="1">
      <alignment horizontal="center" vertical="center"/>
      <protection hidden="1"/>
    </xf>
    <xf numFmtId="0" fontId="18" fillId="0" borderId="50" xfId="0" applyFont="1" applyFill="1" applyBorder="1" applyAlignment="1" applyProtection="1">
      <alignment horizontal="center" vertical="center"/>
      <protection hidden="1"/>
    </xf>
    <xf numFmtId="0" fontId="24" fillId="20" borderId="27" xfId="0" applyFont="1" applyFill="1" applyBorder="1" applyAlignment="1" applyProtection="1">
      <alignment horizontal="center" vertical="center" wrapText="1"/>
      <protection hidden="1"/>
    </xf>
    <xf numFmtId="0" fontId="24" fillId="20" borderId="28" xfId="0" applyFont="1" applyFill="1" applyBorder="1" applyAlignment="1" applyProtection="1">
      <alignment horizontal="center" vertical="center" wrapText="1"/>
      <protection hidden="1"/>
    </xf>
    <xf numFmtId="0" fontId="24" fillId="20" borderId="53" xfId="0" applyFont="1" applyFill="1" applyBorder="1" applyAlignment="1" applyProtection="1">
      <alignment horizontal="center" vertical="center" wrapText="1"/>
      <protection hidden="1"/>
    </xf>
    <xf numFmtId="0" fontId="24" fillId="20" borderId="54" xfId="0" applyFont="1" applyFill="1" applyBorder="1" applyAlignment="1" applyProtection="1">
      <alignment horizontal="center" vertical="center" wrapText="1"/>
      <protection hidden="1"/>
    </xf>
    <xf numFmtId="0" fontId="24" fillId="20" borderId="33" xfId="0" applyFont="1" applyFill="1" applyBorder="1" applyAlignment="1" applyProtection="1">
      <alignment horizontal="center" vertical="center" wrapText="1"/>
      <protection hidden="1"/>
    </xf>
    <xf numFmtId="0" fontId="24" fillId="20" borderId="35" xfId="0" applyFont="1" applyFill="1" applyBorder="1" applyAlignment="1" applyProtection="1">
      <alignment horizontal="center" vertical="center" wrapText="1"/>
      <protection hidden="1"/>
    </xf>
    <xf numFmtId="0" fontId="18" fillId="27" borderId="55" xfId="0" applyFont="1" applyFill="1" applyBorder="1" applyAlignment="1" applyProtection="1">
      <alignment horizontal="center" vertical="center"/>
      <protection hidden="1"/>
    </xf>
    <xf numFmtId="0" fontId="18" fillId="27" borderId="12" xfId="0" applyFont="1" applyFill="1" applyBorder="1" applyAlignment="1" applyProtection="1">
      <alignment horizontal="center" vertical="center" wrapText="1"/>
      <protection hidden="1"/>
    </xf>
    <xf numFmtId="0" fontId="18" fillId="27" borderId="55" xfId="0" applyFont="1" applyFill="1" applyBorder="1" applyAlignment="1" applyProtection="1">
      <alignment horizontal="center" vertical="center" wrapText="1"/>
      <protection hidden="1"/>
    </xf>
    <xf numFmtId="0" fontId="18" fillId="27" borderId="23" xfId="0" applyFont="1" applyFill="1" applyBorder="1" applyAlignment="1" applyProtection="1">
      <alignment horizontal="center" vertical="center" wrapText="1"/>
      <protection hidden="1"/>
    </xf>
    <xf numFmtId="0" fontId="18" fillId="24" borderId="50" xfId="0" applyFont="1" applyFill="1" applyBorder="1" applyAlignment="1" applyProtection="1">
      <alignment horizontal="center" vertical="center"/>
      <protection hidden="1"/>
    </xf>
    <xf numFmtId="0" fontId="18" fillId="0" borderId="45" xfId="0" applyFont="1" applyBorder="1" applyAlignment="1" applyProtection="1">
      <alignment horizontal="center" vertical="center"/>
      <protection hidden="1"/>
    </xf>
    <xf numFmtId="0" fontId="18" fillId="0" borderId="50" xfId="0" applyFont="1" applyBorder="1" applyAlignment="1" applyProtection="1">
      <alignment horizontal="center" vertical="center"/>
      <protection hidden="1"/>
    </xf>
    <xf numFmtId="0" fontId="18" fillId="0" borderId="51" xfId="0" applyFont="1" applyBorder="1" applyAlignment="1" applyProtection="1">
      <alignment horizontal="center" vertical="center" shrinkToFit="1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8575"/>
          <a:ext cx="485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8575"/>
          <a:ext cx="485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28575"/>
          <a:ext cx="485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28575</xdr:rowOff>
    </xdr:from>
    <xdr:to>
      <xdr:col>3</xdr:col>
      <xdr:colOff>590550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8575"/>
          <a:ext cx="485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V26"/>
  <sheetViews>
    <sheetView tabSelected="1" zoomScale="90" zoomScaleNormal="90" workbookViewId="0" topLeftCell="C8">
      <pane xSplit="5" ySplit="1" topLeftCell="H9" activePane="bottomRight" state="frozen"/>
      <selection pane="topLeft" activeCell="H32" sqref="H31:H32"/>
      <selection pane="topRight" activeCell="H32" sqref="H31:H32"/>
      <selection pane="bottomLeft" activeCell="H32" sqref="H31:H32"/>
      <selection pane="bottomRight" activeCell="H8" sqref="H8"/>
    </sheetView>
  </sheetViews>
  <sheetFormatPr defaultColWidth="11.421875" defaultRowHeight="12.75"/>
  <cols>
    <col min="1" max="1" width="6.140625" style="112" customWidth="1"/>
    <col min="2" max="2" width="5.140625" style="112" customWidth="1"/>
    <col min="3" max="3" width="4.421875" style="116" bestFit="1" customWidth="1"/>
    <col min="4" max="4" width="24.421875" style="112" customWidth="1"/>
    <col min="5" max="5" width="4.8515625" style="112" customWidth="1"/>
    <col min="6" max="6" width="7.7109375" style="114" customWidth="1"/>
    <col min="7" max="7" width="33.8515625" style="112" customWidth="1"/>
    <col min="8" max="22" width="5.28125" style="112" customWidth="1"/>
    <col min="23" max="24" width="5.7109375" style="112" customWidth="1"/>
    <col min="25" max="16384" width="11.421875" style="112" customWidth="1"/>
  </cols>
  <sheetData>
    <row r="1" spans="3:20" ht="13.5" thickBot="1">
      <c r="C1" s="113">
        <v>6</v>
      </c>
      <c r="P1" s="195" t="s">
        <v>0</v>
      </c>
      <c r="Q1" s="195"/>
      <c r="R1" s="195"/>
      <c r="S1" s="115"/>
      <c r="T1" s="115"/>
    </row>
    <row r="2" spans="6:22" ht="16.5" customHeight="1" thickBot="1">
      <c r="F2" s="117" t="s">
        <v>1</v>
      </c>
      <c r="G2" s="8" t="s">
        <v>138</v>
      </c>
      <c r="J2" s="118" t="s">
        <v>3</v>
      </c>
      <c r="K2" s="196">
        <f ca="1">TODAY()</f>
        <v>41330</v>
      </c>
      <c r="L2" s="196"/>
      <c r="M2" s="196"/>
      <c r="N2" s="196"/>
      <c r="P2" s="197" t="s">
        <v>91</v>
      </c>
      <c r="Q2" s="197"/>
      <c r="R2" s="199"/>
      <c r="S2" s="119"/>
      <c r="T2" s="119"/>
      <c r="U2" s="120"/>
      <c r="V2" s="119"/>
    </row>
    <row r="3" spans="16:22" ht="13.5" customHeight="1" thickBot="1">
      <c r="P3" s="198"/>
      <c r="Q3" s="198"/>
      <c r="R3" s="200"/>
      <c r="S3" s="119"/>
      <c r="T3" s="119"/>
      <c r="U3" s="119"/>
      <c r="V3" s="119"/>
    </row>
    <row r="4" spans="6:10" ht="11.25">
      <c r="F4" s="121"/>
      <c r="G4" s="231"/>
      <c r="J4" s="112" t="s">
        <v>5</v>
      </c>
    </row>
    <row r="5" spans="6:10" ht="11.25">
      <c r="F5" s="121" t="s">
        <v>6</v>
      </c>
      <c r="G5" s="232"/>
      <c r="J5" s="118" t="s">
        <v>7</v>
      </c>
    </row>
    <row r="6" spans="7:21" ht="11.25">
      <c r="G6" s="233"/>
      <c r="H6" s="118"/>
      <c r="I6" s="118"/>
      <c r="J6" s="118"/>
      <c r="K6" s="118"/>
      <c r="U6" s="122"/>
    </row>
    <row r="8" spans="1:22" s="114" customFormat="1" ht="20.25" customHeight="1">
      <c r="A8" s="123" t="s">
        <v>8</v>
      </c>
      <c r="B8" s="123" t="s">
        <v>9</v>
      </c>
      <c r="C8" s="124" t="s">
        <v>10</v>
      </c>
      <c r="D8" s="124" t="s">
        <v>11</v>
      </c>
      <c r="E8" s="125" t="s">
        <v>12</v>
      </c>
      <c r="F8" s="124" t="s">
        <v>13</v>
      </c>
      <c r="G8" s="124" t="s">
        <v>14</v>
      </c>
      <c r="H8" s="126" t="s">
        <v>35</v>
      </c>
      <c r="I8" s="126" t="s">
        <v>38</v>
      </c>
      <c r="J8" s="126" t="s">
        <v>40</v>
      </c>
      <c r="K8" s="126" t="s">
        <v>15</v>
      </c>
      <c r="L8" s="126" t="s">
        <v>32</v>
      </c>
      <c r="M8" s="126" t="s">
        <v>31</v>
      </c>
      <c r="N8" s="126" t="s">
        <v>36</v>
      </c>
      <c r="O8" s="126" t="s">
        <v>20</v>
      </c>
      <c r="P8" s="126" t="s">
        <v>17</v>
      </c>
      <c r="Q8" s="126" t="s">
        <v>24</v>
      </c>
      <c r="R8" s="127" t="s">
        <v>25</v>
      </c>
      <c r="S8" s="126" t="s">
        <v>22</v>
      </c>
      <c r="T8" s="126" t="s">
        <v>39</v>
      </c>
      <c r="U8" s="126" t="s">
        <v>19</v>
      </c>
      <c r="V8" s="128" t="s">
        <v>16</v>
      </c>
    </row>
    <row r="9" spans="1:22" ht="34.5" customHeight="1">
      <c r="A9" s="129" t="s">
        <v>139</v>
      </c>
      <c r="B9" s="129">
        <v>76</v>
      </c>
      <c r="C9" s="28">
        <f aca="true" ca="1" t="shared" si="0" ref="C9:C14">OFFSET(C9,8,0)</f>
        <v>1</v>
      </c>
      <c r="D9" s="130" t="s">
        <v>140</v>
      </c>
      <c r="E9" s="129" t="s">
        <v>4</v>
      </c>
      <c r="F9" s="129">
        <v>53</v>
      </c>
      <c r="G9" s="131" t="s">
        <v>141</v>
      </c>
      <c r="H9" s="132" t="s">
        <v>48</v>
      </c>
      <c r="I9" s="133"/>
      <c r="J9" s="133"/>
      <c r="K9" s="132" t="s">
        <v>48</v>
      </c>
      <c r="L9" s="133"/>
      <c r="M9" s="133"/>
      <c r="N9" s="132" t="s">
        <v>48</v>
      </c>
      <c r="O9" s="133"/>
      <c r="P9" s="133"/>
      <c r="Q9" s="132" t="s">
        <v>48</v>
      </c>
      <c r="R9" s="133"/>
      <c r="S9" s="133"/>
      <c r="T9" s="133"/>
      <c r="U9" s="132" t="s">
        <v>46</v>
      </c>
      <c r="V9" s="133"/>
    </row>
    <row r="10" spans="1:22" ht="34.5" customHeight="1">
      <c r="A10" s="129" t="s">
        <v>43</v>
      </c>
      <c r="B10" s="129">
        <v>41</v>
      </c>
      <c r="C10" s="28">
        <f ca="1" t="shared" si="0"/>
        <v>2</v>
      </c>
      <c r="D10" s="130" t="s">
        <v>142</v>
      </c>
      <c r="E10" s="129" t="s">
        <v>4</v>
      </c>
      <c r="F10" s="129">
        <v>55</v>
      </c>
      <c r="G10" s="131" t="s">
        <v>143</v>
      </c>
      <c r="H10" s="132" t="s">
        <v>144</v>
      </c>
      <c r="I10" s="133"/>
      <c r="J10" s="133"/>
      <c r="K10" s="133"/>
      <c r="L10" s="133"/>
      <c r="M10" s="132" t="s">
        <v>46</v>
      </c>
      <c r="N10" s="133"/>
      <c r="O10" s="132" t="s">
        <v>144</v>
      </c>
      <c r="P10" s="133"/>
      <c r="Q10" s="133"/>
      <c r="R10" s="132"/>
      <c r="S10" s="133"/>
      <c r="T10" s="133"/>
      <c r="U10" s="133"/>
      <c r="V10" s="132"/>
    </row>
    <row r="11" spans="1:22" ht="34.5" customHeight="1">
      <c r="A11" s="129" t="s">
        <v>50</v>
      </c>
      <c r="B11" s="129">
        <v>53</v>
      </c>
      <c r="C11" s="28">
        <f ca="1" t="shared" si="0"/>
        <v>3</v>
      </c>
      <c r="D11" s="130" t="s">
        <v>145</v>
      </c>
      <c r="E11" s="129" t="s">
        <v>4</v>
      </c>
      <c r="F11" s="129">
        <v>56</v>
      </c>
      <c r="G11" s="131" t="s">
        <v>146</v>
      </c>
      <c r="H11" s="133"/>
      <c r="I11" s="132" t="s">
        <v>48</v>
      </c>
      <c r="J11" s="133"/>
      <c r="K11" s="133"/>
      <c r="L11" s="132" t="s">
        <v>48</v>
      </c>
      <c r="M11" s="133"/>
      <c r="N11" s="132" t="s">
        <v>46</v>
      </c>
      <c r="O11" s="133"/>
      <c r="P11" s="133"/>
      <c r="Q11" s="133"/>
      <c r="R11" s="133"/>
      <c r="S11" s="132" t="s">
        <v>147</v>
      </c>
      <c r="T11" s="133"/>
      <c r="U11" s="133"/>
      <c r="V11" s="132"/>
    </row>
    <row r="12" spans="1:22" ht="34.5" customHeight="1">
      <c r="A12" s="129" t="s">
        <v>43</v>
      </c>
      <c r="B12" s="129">
        <v>37</v>
      </c>
      <c r="C12" s="28">
        <f ca="1" t="shared" si="0"/>
        <v>4</v>
      </c>
      <c r="D12" s="134" t="s">
        <v>148</v>
      </c>
      <c r="E12" s="129" t="s">
        <v>4</v>
      </c>
      <c r="F12" s="129">
        <v>56</v>
      </c>
      <c r="G12" s="131" t="s">
        <v>149</v>
      </c>
      <c r="H12" s="133"/>
      <c r="I12" s="132" t="s">
        <v>48</v>
      </c>
      <c r="J12" s="133"/>
      <c r="K12" s="132" t="s">
        <v>46</v>
      </c>
      <c r="L12" s="133"/>
      <c r="M12" s="133"/>
      <c r="N12" s="133"/>
      <c r="O12" s="133"/>
      <c r="P12" s="132" t="s">
        <v>150</v>
      </c>
      <c r="Q12" s="133"/>
      <c r="R12" s="132"/>
      <c r="S12" s="133"/>
      <c r="T12" s="132" t="s">
        <v>46</v>
      </c>
      <c r="U12" s="133"/>
      <c r="V12" s="133"/>
    </row>
    <row r="13" spans="1:22" ht="34.5" customHeight="1">
      <c r="A13" s="129" t="s">
        <v>50</v>
      </c>
      <c r="B13" s="129">
        <v>72</v>
      </c>
      <c r="C13" s="28">
        <f ca="1" t="shared" si="0"/>
        <v>5</v>
      </c>
      <c r="D13" s="130" t="s">
        <v>151</v>
      </c>
      <c r="E13" s="129" t="s">
        <v>4</v>
      </c>
      <c r="F13" s="129">
        <v>59</v>
      </c>
      <c r="G13" s="131" t="s">
        <v>152</v>
      </c>
      <c r="H13" s="133"/>
      <c r="I13" s="133"/>
      <c r="J13" s="132" t="s">
        <v>94</v>
      </c>
      <c r="K13" s="133"/>
      <c r="L13" s="133"/>
      <c r="M13" s="132" t="s">
        <v>48</v>
      </c>
      <c r="N13" s="133"/>
      <c r="O13" s="133"/>
      <c r="P13" s="132" t="s">
        <v>48</v>
      </c>
      <c r="Q13" s="133"/>
      <c r="R13" s="133"/>
      <c r="S13" s="132" t="s">
        <v>48</v>
      </c>
      <c r="T13" s="133"/>
      <c r="U13" s="132" t="s">
        <v>48</v>
      </c>
      <c r="V13" s="133"/>
    </row>
    <row r="14" spans="1:22" ht="34.5" customHeight="1">
      <c r="A14" s="129" t="s">
        <v>50</v>
      </c>
      <c r="B14" s="129">
        <v>85</v>
      </c>
      <c r="C14" s="28">
        <f ca="1" t="shared" si="0"/>
        <v>6</v>
      </c>
      <c r="D14" s="130" t="s">
        <v>153</v>
      </c>
      <c r="E14" s="129" t="s">
        <v>4</v>
      </c>
      <c r="F14" s="129">
        <v>60</v>
      </c>
      <c r="G14" s="131" t="s">
        <v>154</v>
      </c>
      <c r="H14" s="133"/>
      <c r="I14" s="133"/>
      <c r="J14" s="132" t="s">
        <v>48</v>
      </c>
      <c r="K14" s="133"/>
      <c r="L14" s="132" t="s">
        <v>46</v>
      </c>
      <c r="M14" s="133"/>
      <c r="N14" s="133"/>
      <c r="O14" s="132" t="s">
        <v>48</v>
      </c>
      <c r="P14" s="133"/>
      <c r="Q14" s="132" t="s">
        <v>46</v>
      </c>
      <c r="R14" s="133"/>
      <c r="S14" s="133"/>
      <c r="T14" s="132" t="s">
        <v>48</v>
      </c>
      <c r="U14" s="133"/>
      <c r="V14" s="133"/>
    </row>
    <row r="15" spans="4:16" ht="24" customHeight="1" thickBot="1">
      <c r="D15" s="135"/>
      <c r="E15" s="136"/>
      <c r="F15" s="136"/>
      <c r="G15" s="135"/>
      <c r="M15" s="224"/>
      <c r="N15" s="224"/>
      <c r="O15" s="224"/>
      <c r="P15" s="224"/>
    </row>
    <row r="16" spans="1:21" ht="24" customHeight="1" thickBot="1">
      <c r="A16" s="123" t="s">
        <v>8</v>
      </c>
      <c r="B16" s="123" t="s">
        <v>9</v>
      </c>
      <c r="C16" s="124" t="s">
        <v>10</v>
      </c>
      <c r="D16" s="124" t="s">
        <v>11</v>
      </c>
      <c r="E16" s="125" t="s">
        <v>12</v>
      </c>
      <c r="F16" s="137" t="s">
        <v>69</v>
      </c>
      <c r="G16" s="138" t="s">
        <v>14</v>
      </c>
      <c r="H16" s="139" t="s">
        <v>70</v>
      </c>
      <c r="I16" s="140" t="s">
        <v>71</v>
      </c>
      <c r="J16" s="140" t="s">
        <v>72</v>
      </c>
      <c r="K16" s="140" t="s">
        <v>73</v>
      </c>
      <c r="L16" s="141" t="s">
        <v>74</v>
      </c>
      <c r="M16" s="227" t="s">
        <v>77</v>
      </c>
      <c r="N16" s="228"/>
      <c r="O16" s="142" t="s">
        <v>78</v>
      </c>
      <c r="P16" s="225" t="s">
        <v>79</v>
      </c>
      <c r="Q16" s="226"/>
      <c r="S16" s="120"/>
      <c r="T16" s="223" t="s">
        <v>83</v>
      </c>
      <c r="U16" s="223"/>
    </row>
    <row r="17" spans="1:21" ht="27" customHeight="1" thickBot="1">
      <c r="A17" s="27" t="str">
        <f aca="true" ca="1" t="shared" si="1" ref="A17:B22">OFFSET(A17,-8,0)</f>
        <v>NOR</v>
      </c>
      <c r="B17" s="27">
        <f ca="1" t="shared" si="1"/>
        <v>76</v>
      </c>
      <c r="C17" s="13">
        <v>1</v>
      </c>
      <c r="D17" s="52" t="str">
        <f aca="true" ca="1" t="shared" si="2" ref="D17:E22">OFFSET(D17,-8,0)</f>
        <v>LECHALIER Romain</v>
      </c>
      <c r="E17" s="27" t="str">
        <f ca="1" t="shared" si="2"/>
        <v>1</v>
      </c>
      <c r="F17" s="27">
        <v>74</v>
      </c>
      <c r="G17" s="53" t="str">
        <f aca="true" ca="1" t="shared" si="3" ref="G17:G22">OFFSET(G17,-8,0)</f>
        <v>LE BUDOKAN JJJ LE HAVRE</v>
      </c>
      <c r="H17" s="143">
        <v>0</v>
      </c>
      <c r="I17" s="144">
        <v>0</v>
      </c>
      <c r="J17" s="144">
        <v>0</v>
      </c>
      <c r="K17" s="144">
        <v>0</v>
      </c>
      <c r="L17" s="145">
        <v>10</v>
      </c>
      <c r="M17" s="236">
        <f aca="true" t="shared" si="4" ref="M17:M22">SUM(H17:L17)</f>
        <v>10</v>
      </c>
      <c r="N17" s="237"/>
      <c r="O17" s="142"/>
      <c r="P17" s="225">
        <f aca="true" t="shared" si="5" ref="P17:P22">SUM(F17,M17)</f>
        <v>84</v>
      </c>
      <c r="Q17" s="226"/>
      <c r="T17" s="139" t="s">
        <v>84</v>
      </c>
      <c r="U17" s="141" t="s">
        <v>85</v>
      </c>
    </row>
    <row r="18" spans="1:21" ht="27" customHeight="1" thickBot="1">
      <c r="A18" s="27" t="str">
        <f ca="1" t="shared" si="1"/>
        <v>TBO</v>
      </c>
      <c r="B18" s="27">
        <f ca="1" t="shared" si="1"/>
        <v>41</v>
      </c>
      <c r="C18" s="13">
        <v>2</v>
      </c>
      <c r="D18" s="52" t="str">
        <f ca="1" t="shared" si="2"/>
        <v>DAVID Luck</v>
      </c>
      <c r="E18" s="27" t="str">
        <f ca="1" t="shared" si="2"/>
        <v>1</v>
      </c>
      <c r="F18" s="27">
        <v>70</v>
      </c>
      <c r="G18" s="53" t="str">
        <f ca="1" t="shared" si="3"/>
        <v>BLOIS JUDO</v>
      </c>
      <c r="H18" s="146">
        <v>10</v>
      </c>
      <c r="I18" s="147">
        <v>10</v>
      </c>
      <c r="J18" s="147">
        <v>10</v>
      </c>
      <c r="K18" s="147" t="s">
        <v>81</v>
      </c>
      <c r="L18" s="148"/>
      <c r="M18" s="229">
        <f t="shared" si="4"/>
        <v>30</v>
      </c>
      <c r="N18" s="230"/>
      <c r="O18" s="142"/>
      <c r="P18" s="238">
        <f t="shared" si="5"/>
        <v>100</v>
      </c>
      <c r="Q18" s="226"/>
      <c r="T18" s="149">
        <v>7</v>
      </c>
      <c r="U18" s="150">
        <v>10</v>
      </c>
    </row>
    <row r="19" spans="1:17" ht="27" customHeight="1">
      <c r="A19" s="27" t="str">
        <f ca="1" t="shared" si="1"/>
        <v>PDL</v>
      </c>
      <c r="B19" s="27">
        <f ca="1" t="shared" si="1"/>
        <v>53</v>
      </c>
      <c r="C19" s="13">
        <v>3</v>
      </c>
      <c r="D19" s="52" t="str">
        <f ca="1" t="shared" si="2"/>
        <v>BIGAIGNON Marvyn</v>
      </c>
      <c r="E19" s="27" t="str">
        <f ca="1" t="shared" si="2"/>
        <v>1</v>
      </c>
      <c r="F19" s="27">
        <v>87</v>
      </c>
      <c r="G19" s="53" t="str">
        <f ca="1" t="shared" si="3"/>
        <v>UNION SPORTIVE CHANGE JUDO</v>
      </c>
      <c r="H19" s="146">
        <v>0</v>
      </c>
      <c r="I19" s="147">
        <v>0</v>
      </c>
      <c r="J19" s="147">
        <v>10</v>
      </c>
      <c r="K19" s="147">
        <v>7</v>
      </c>
      <c r="L19" s="148" t="s">
        <v>81</v>
      </c>
      <c r="M19" s="229">
        <f t="shared" si="4"/>
        <v>17</v>
      </c>
      <c r="N19" s="230"/>
      <c r="O19" s="151"/>
      <c r="P19" s="238">
        <f t="shared" si="5"/>
        <v>104</v>
      </c>
      <c r="Q19" s="226"/>
    </row>
    <row r="20" spans="1:17" ht="27" customHeight="1">
      <c r="A20" s="27" t="str">
        <f ca="1" t="shared" si="1"/>
        <v>TBO</v>
      </c>
      <c r="B20" s="27">
        <f ca="1" t="shared" si="1"/>
        <v>37</v>
      </c>
      <c r="C20" s="13">
        <v>4</v>
      </c>
      <c r="D20" s="53" t="str">
        <f ca="1" t="shared" si="2"/>
        <v>LACOMME Cedric</v>
      </c>
      <c r="E20" s="27" t="str">
        <f ca="1" t="shared" si="2"/>
        <v>1</v>
      </c>
      <c r="F20" s="27">
        <v>0</v>
      </c>
      <c r="G20" s="53" t="str">
        <f ca="1" t="shared" si="3"/>
        <v>CSADN NOUATRE</v>
      </c>
      <c r="H20" s="146">
        <v>0</v>
      </c>
      <c r="I20" s="147">
        <v>10</v>
      </c>
      <c r="J20" s="147">
        <v>7</v>
      </c>
      <c r="K20" s="147">
        <v>10</v>
      </c>
      <c r="L20" s="148"/>
      <c r="M20" s="229">
        <f t="shared" si="4"/>
        <v>27</v>
      </c>
      <c r="N20" s="230"/>
      <c r="O20" s="142"/>
      <c r="P20" s="225">
        <f t="shared" si="5"/>
        <v>27</v>
      </c>
      <c r="Q20" s="226"/>
    </row>
    <row r="21" spans="1:17" ht="27" customHeight="1">
      <c r="A21" s="27" t="str">
        <f ca="1" t="shared" si="1"/>
        <v>PDL</v>
      </c>
      <c r="B21" s="27">
        <f ca="1" t="shared" si="1"/>
        <v>72</v>
      </c>
      <c r="C21" s="13">
        <v>5</v>
      </c>
      <c r="D21" s="52" t="str">
        <f ca="1" t="shared" si="2"/>
        <v>BRUON Maxime</v>
      </c>
      <c r="E21" s="27" t="str">
        <f ca="1" t="shared" si="2"/>
        <v>1</v>
      </c>
      <c r="F21" s="27">
        <v>0</v>
      </c>
      <c r="G21" s="53" t="str">
        <f ca="1" t="shared" si="3"/>
        <v>J.C.DE SPAY</v>
      </c>
      <c r="H21" s="146">
        <v>10</v>
      </c>
      <c r="I21" s="147">
        <v>0</v>
      </c>
      <c r="J21" s="147">
        <v>0</v>
      </c>
      <c r="K21" s="147">
        <v>0</v>
      </c>
      <c r="L21" s="148">
        <v>0</v>
      </c>
      <c r="M21" s="229">
        <f t="shared" si="4"/>
        <v>10</v>
      </c>
      <c r="N21" s="230"/>
      <c r="O21" s="142"/>
      <c r="P21" s="225">
        <f t="shared" si="5"/>
        <v>10</v>
      </c>
      <c r="Q21" s="226"/>
    </row>
    <row r="22" spans="1:17" ht="27" customHeight="1" thickBot="1">
      <c r="A22" s="27" t="str">
        <f ca="1" t="shared" si="1"/>
        <v>PDL</v>
      </c>
      <c r="B22" s="27">
        <f ca="1" t="shared" si="1"/>
        <v>85</v>
      </c>
      <c r="C22" s="13">
        <v>6</v>
      </c>
      <c r="D22" s="52" t="str">
        <f ca="1" t="shared" si="2"/>
        <v>GUYET Olivier</v>
      </c>
      <c r="E22" s="27" t="str">
        <f ca="1" t="shared" si="2"/>
        <v>1</v>
      </c>
      <c r="F22" s="27">
        <v>0</v>
      </c>
      <c r="G22" s="53" t="str">
        <f ca="1" t="shared" si="3"/>
        <v>JUDO CLUB COMMEQUIERS</v>
      </c>
      <c r="H22" s="152">
        <v>0</v>
      </c>
      <c r="I22" s="153">
        <v>10</v>
      </c>
      <c r="J22" s="153">
        <v>0</v>
      </c>
      <c r="K22" s="153">
        <v>10</v>
      </c>
      <c r="L22" s="154">
        <v>0</v>
      </c>
      <c r="M22" s="234">
        <f t="shared" si="4"/>
        <v>20</v>
      </c>
      <c r="N22" s="235"/>
      <c r="O22" s="142"/>
      <c r="P22" s="225">
        <f t="shared" si="5"/>
        <v>20</v>
      </c>
      <c r="Q22" s="226"/>
    </row>
    <row r="23" spans="3:14" ht="11.25">
      <c r="C23" s="112"/>
      <c r="D23" s="155"/>
      <c r="E23" s="155"/>
      <c r="F23" s="155"/>
      <c r="G23" s="155"/>
      <c r="H23" s="155"/>
      <c r="I23" s="155"/>
      <c r="J23" s="155"/>
      <c r="K23" s="155"/>
      <c r="L23" s="155"/>
      <c r="N23" s="112" t="s">
        <v>86</v>
      </c>
    </row>
    <row r="24" spans="3:22" ht="11.25" hidden="1">
      <c r="C24" s="116">
        <f>COUNT(H17:L22)/2</f>
        <v>13</v>
      </c>
      <c r="G24" s="156" t="s">
        <v>87</v>
      </c>
      <c r="H24" s="157">
        <v>1</v>
      </c>
      <c r="I24" s="157">
        <v>2</v>
      </c>
      <c r="J24" s="157">
        <v>3</v>
      </c>
      <c r="K24" s="157">
        <v>4</v>
      </c>
      <c r="L24" s="157">
        <v>5</v>
      </c>
      <c r="M24" s="157">
        <v>6</v>
      </c>
      <c r="N24" s="157">
        <v>7</v>
      </c>
      <c r="O24" s="157">
        <v>8</v>
      </c>
      <c r="P24" s="157">
        <v>9</v>
      </c>
      <c r="Q24" s="157">
        <v>10</v>
      </c>
      <c r="R24" s="157"/>
      <c r="S24" s="157">
        <v>11</v>
      </c>
      <c r="T24" s="157">
        <v>12</v>
      </c>
      <c r="U24" s="157">
        <v>13</v>
      </c>
      <c r="V24" s="157"/>
    </row>
    <row r="25" spans="7:22" ht="11.25" hidden="1">
      <c r="G25" s="156" t="s">
        <v>88</v>
      </c>
      <c r="H25" s="157">
        <v>1</v>
      </c>
      <c r="I25" s="157">
        <v>1</v>
      </c>
      <c r="J25" s="157">
        <v>1</v>
      </c>
      <c r="K25" s="157">
        <v>2</v>
      </c>
      <c r="L25" s="157">
        <v>2</v>
      </c>
      <c r="M25" s="157">
        <v>2</v>
      </c>
      <c r="N25" s="157">
        <v>3</v>
      </c>
      <c r="O25" s="157">
        <v>3</v>
      </c>
      <c r="P25" s="157">
        <v>3</v>
      </c>
      <c r="Q25" s="157">
        <v>4</v>
      </c>
      <c r="R25" s="157"/>
      <c r="S25" s="157">
        <v>4</v>
      </c>
      <c r="T25" s="157">
        <v>4</v>
      </c>
      <c r="U25" s="157">
        <v>5</v>
      </c>
      <c r="V25" s="157"/>
    </row>
    <row r="26" spans="7:22" ht="11.25" hidden="1">
      <c r="G26" s="156" t="s">
        <v>89</v>
      </c>
      <c r="H26" s="157">
        <v>1</v>
      </c>
      <c r="I26" s="157">
        <v>1</v>
      </c>
      <c r="J26" s="157">
        <v>1</v>
      </c>
      <c r="K26" s="157">
        <v>2</v>
      </c>
      <c r="L26" s="157">
        <v>2</v>
      </c>
      <c r="M26" s="157">
        <v>2</v>
      </c>
      <c r="N26" s="157">
        <v>3</v>
      </c>
      <c r="O26" s="157">
        <v>3</v>
      </c>
      <c r="P26" s="157">
        <v>3</v>
      </c>
      <c r="Q26" s="157">
        <v>4</v>
      </c>
      <c r="R26" s="157"/>
      <c r="S26" s="157">
        <v>4</v>
      </c>
      <c r="T26" s="157">
        <v>5</v>
      </c>
      <c r="U26" s="157">
        <v>5</v>
      </c>
      <c r="V26" s="157"/>
    </row>
  </sheetData>
  <sheetProtection formatCells="0"/>
  <mergeCells count="22">
    <mergeCell ref="M21:N21"/>
    <mergeCell ref="P17:Q17"/>
    <mergeCell ref="M22:N22"/>
    <mergeCell ref="P21:Q21"/>
    <mergeCell ref="M17:N17"/>
    <mergeCell ref="M18:N18"/>
    <mergeCell ref="P22:Q22"/>
    <mergeCell ref="P18:Q18"/>
    <mergeCell ref="P19:Q19"/>
    <mergeCell ref="P20:Q20"/>
    <mergeCell ref="M19:N19"/>
    <mergeCell ref="M20:N20"/>
    <mergeCell ref="G4:G6"/>
    <mergeCell ref="K2:N2"/>
    <mergeCell ref="P2:P3"/>
    <mergeCell ref="Q2:Q3"/>
    <mergeCell ref="T16:U16"/>
    <mergeCell ref="P1:R1"/>
    <mergeCell ref="M15:P15"/>
    <mergeCell ref="P16:Q16"/>
    <mergeCell ref="R2:R3"/>
    <mergeCell ref="M16:N16"/>
  </mergeCells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AI30"/>
  <sheetViews>
    <sheetView zoomScale="81" zoomScaleNormal="81" workbookViewId="0" topLeftCell="C8">
      <pane xSplit="5" ySplit="1" topLeftCell="H9" activePane="bottomRight" state="frozen"/>
      <selection pane="topLeft" activeCell="C8" sqref="C8"/>
      <selection pane="topRight" activeCell="H8" sqref="H8"/>
      <selection pane="bottomLeft" activeCell="C8" sqref="C8"/>
      <selection pane="bottomRight" activeCell="H8" sqref="H8"/>
    </sheetView>
  </sheetViews>
  <sheetFormatPr defaultColWidth="11.421875" defaultRowHeight="12.75"/>
  <cols>
    <col min="1" max="1" width="6.140625" style="26" customWidth="1"/>
    <col min="2" max="2" width="5.140625" style="26" customWidth="1"/>
    <col min="3" max="3" width="4.57421875" style="40" bestFit="1" customWidth="1"/>
    <col min="4" max="4" width="22.57421875" style="26" customWidth="1"/>
    <col min="5" max="5" width="3.140625" style="26" customWidth="1"/>
    <col min="6" max="6" width="7.7109375" style="26" customWidth="1"/>
    <col min="7" max="7" width="22.00390625" style="26" customWidth="1"/>
    <col min="8" max="12" width="4.7109375" style="26" customWidth="1"/>
    <col min="13" max="14" width="5.28125" style="26" customWidth="1"/>
    <col min="15" max="27" width="4.7109375" style="26" customWidth="1"/>
    <col min="28" max="29" width="4.7109375" style="44" hidden="1" customWidth="1"/>
    <col min="30" max="30" width="4.7109375" style="44" customWidth="1"/>
    <col min="31" max="35" width="4.7109375" style="44" hidden="1" customWidth="1"/>
    <col min="36" max="16384" width="11.421875" style="26" customWidth="1"/>
  </cols>
  <sheetData>
    <row r="1" spans="3:35" s="1" customFormat="1" ht="13.5" thickBot="1">
      <c r="C1" s="2">
        <v>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95" t="s">
        <v>0</v>
      </c>
      <c r="Q1" s="195"/>
      <c r="R1" s="195"/>
      <c r="S1" s="3"/>
      <c r="T1" s="3"/>
      <c r="U1" s="3"/>
      <c r="V1" s="4"/>
      <c r="W1" s="4"/>
      <c r="AB1" s="5"/>
      <c r="AC1" s="5"/>
      <c r="AD1" s="5"/>
      <c r="AE1" s="5"/>
      <c r="AF1" s="5"/>
      <c r="AG1" s="5"/>
      <c r="AH1" s="5"/>
      <c r="AI1" s="5"/>
    </row>
    <row r="2" spans="3:35" s="1" customFormat="1" ht="16.5" customHeight="1" thickBot="1">
      <c r="C2" s="6"/>
      <c r="D2" s="3"/>
      <c r="E2" s="3"/>
      <c r="F2" s="7" t="s">
        <v>1</v>
      </c>
      <c r="G2" s="8" t="s">
        <v>2</v>
      </c>
      <c r="H2" s="3"/>
      <c r="I2" s="3"/>
      <c r="J2" s="9" t="s">
        <v>3</v>
      </c>
      <c r="K2" s="196">
        <f ca="1">TODAY()</f>
        <v>41330</v>
      </c>
      <c r="L2" s="196"/>
      <c r="M2" s="196"/>
      <c r="N2" s="196"/>
      <c r="O2" s="3"/>
      <c r="P2" s="197" t="s">
        <v>4</v>
      </c>
      <c r="Q2" s="197" t="s">
        <v>4</v>
      </c>
      <c r="R2" s="199" t="s">
        <v>4</v>
      </c>
      <c r="S2" s="3"/>
      <c r="AB2" s="5"/>
      <c r="AC2" s="5"/>
      <c r="AD2" s="5"/>
      <c r="AE2" s="5"/>
      <c r="AF2" s="5"/>
      <c r="AG2" s="5"/>
      <c r="AH2" s="5"/>
      <c r="AI2" s="5"/>
    </row>
    <row r="3" spans="3:35" s="1" customFormat="1" ht="13.5" customHeight="1" thickBot="1"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98"/>
      <c r="Q3" s="198"/>
      <c r="R3" s="200"/>
      <c r="S3" s="3"/>
      <c r="AB3" s="5"/>
      <c r="AC3" s="5"/>
      <c r="AD3" s="5"/>
      <c r="AE3" s="5"/>
      <c r="AF3" s="5"/>
      <c r="AG3" s="5"/>
      <c r="AH3" s="5"/>
      <c r="AI3" s="5"/>
    </row>
    <row r="4" spans="3:35" s="1" customFormat="1" ht="12.75">
      <c r="C4" s="6"/>
      <c r="D4" s="3"/>
      <c r="E4" s="3"/>
      <c r="F4" s="3"/>
      <c r="G4" s="192"/>
      <c r="H4" s="3"/>
      <c r="I4" s="3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AB4" s="5"/>
      <c r="AC4" s="5"/>
      <c r="AD4" s="5"/>
      <c r="AE4" s="5"/>
      <c r="AF4" s="5"/>
      <c r="AG4" s="5"/>
      <c r="AH4" s="5"/>
      <c r="AI4" s="5"/>
    </row>
    <row r="5" spans="3:35" s="1" customFormat="1" ht="12.75">
      <c r="C5" s="6"/>
      <c r="D5" s="3"/>
      <c r="E5" s="3"/>
      <c r="F5" s="10" t="s">
        <v>6</v>
      </c>
      <c r="G5" s="193"/>
      <c r="H5" s="3"/>
      <c r="I5" s="3"/>
      <c r="J5" s="9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4"/>
      <c r="AB5" s="5"/>
      <c r="AC5" s="5"/>
      <c r="AD5" s="5"/>
      <c r="AE5" s="5"/>
      <c r="AF5" s="5"/>
      <c r="AG5" s="5"/>
      <c r="AH5" s="5"/>
      <c r="AI5" s="5"/>
    </row>
    <row r="6" spans="3:35" s="1" customFormat="1" ht="12.75">
      <c r="C6" s="6"/>
      <c r="D6" s="3"/>
      <c r="E6" s="3"/>
      <c r="F6" s="3"/>
      <c r="G6" s="194"/>
      <c r="H6" s="3"/>
      <c r="I6" s="3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4"/>
      <c r="W6" s="4"/>
      <c r="AB6" s="5"/>
      <c r="AC6" s="5"/>
      <c r="AD6" s="5"/>
      <c r="AE6" s="5"/>
      <c r="AF6" s="5"/>
      <c r="AG6" s="5"/>
      <c r="AH6" s="5"/>
      <c r="AI6" s="5"/>
    </row>
    <row r="7" spans="3:35" s="1" customFormat="1" ht="13.5" thickBot="1">
      <c r="C7" s="6"/>
      <c r="D7" s="3"/>
      <c r="E7" s="3"/>
      <c r="F7" s="11"/>
      <c r="G7" s="9"/>
      <c r="H7" s="9"/>
      <c r="I7" s="9"/>
      <c r="J7" s="9"/>
      <c r="K7" s="3"/>
      <c r="L7" s="3"/>
      <c r="M7" s="3"/>
      <c r="N7" s="3"/>
      <c r="O7" s="3"/>
      <c r="P7" s="3"/>
      <c r="Q7" s="3"/>
      <c r="R7" s="3"/>
      <c r="S7" s="3"/>
      <c r="T7" s="12"/>
      <c r="U7" s="3"/>
      <c r="V7" s="4"/>
      <c r="W7" s="4"/>
      <c r="AB7" s="5"/>
      <c r="AC7" s="5"/>
      <c r="AD7" s="5"/>
      <c r="AE7" s="5"/>
      <c r="AF7" s="5"/>
      <c r="AG7" s="5"/>
      <c r="AH7" s="5"/>
      <c r="AI7" s="5"/>
    </row>
    <row r="8" spans="1:35" ht="18" customHeight="1">
      <c r="A8" s="13" t="s">
        <v>8</v>
      </c>
      <c r="B8" s="13" t="s">
        <v>9</v>
      </c>
      <c r="C8" s="14" t="s">
        <v>10</v>
      </c>
      <c r="D8" s="15" t="s">
        <v>11</v>
      </c>
      <c r="E8" s="15" t="s">
        <v>12</v>
      </c>
      <c r="F8" s="14" t="s">
        <v>13</v>
      </c>
      <c r="G8" s="16" t="s">
        <v>14</v>
      </c>
      <c r="H8" s="17" t="s">
        <v>15</v>
      </c>
      <c r="I8" s="18" t="s">
        <v>16</v>
      </c>
      <c r="J8" s="19" t="s">
        <v>17</v>
      </c>
      <c r="K8" s="19" t="s">
        <v>18</v>
      </c>
      <c r="L8" s="19" t="s">
        <v>19</v>
      </c>
      <c r="M8" s="19" t="s">
        <v>20</v>
      </c>
      <c r="N8" s="20" t="s">
        <v>21</v>
      </c>
      <c r="O8" s="19" t="s">
        <v>22</v>
      </c>
      <c r="P8" s="19" t="s">
        <v>23</v>
      </c>
      <c r="Q8" s="19" t="s">
        <v>24</v>
      </c>
      <c r="R8" s="21" t="s">
        <v>25</v>
      </c>
      <c r="S8" s="19" t="s">
        <v>26</v>
      </c>
      <c r="T8" s="22" t="s">
        <v>27</v>
      </c>
      <c r="U8" s="23" t="s">
        <v>28</v>
      </c>
      <c r="V8" s="19" t="s">
        <v>29</v>
      </c>
      <c r="W8" s="19" t="s">
        <v>30</v>
      </c>
      <c r="X8" s="19" t="s">
        <v>31</v>
      </c>
      <c r="Y8" s="19" t="s">
        <v>32</v>
      </c>
      <c r="Z8" s="19" t="s">
        <v>33</v>
      </c>
      <c r="AA8" s="24" t="s">
        <v>34</v>
      </c>
      <c r="AB8" s="25" t="s">
        <v>35</v>
      </c>
      <c r="AC8" s="25" t="s">
        <v>36</v>
      </c>
      <c r="AD8" s="17" t="s">
        <v>37</v>
      </c>
      <c r="AE8" s="25" t="s">
        <v>38</v>
      </c>
      <c r="AF8" s="25" t="s">
        <v>39</v>
      </c>
      <c r="AG8" s="25" t="s">
        <v>40</v>
      </c>
      <c r="AH8" s="25" t="s">
        <v>41</v>
      </c>
      <c r="AI8" s="25" t="s">
        <v>42</v>
      </c>
    </row>
    <row r="9" spans="1:35" ht="33.75" customHeight="1">
      <c r="A9" s="27" t="s">
        <v>43</v>
      </c>
      <c r="B9" s="27">
        <v>37</v>
      </c>
      <c r="C9" s="28">
        <f aca="true" ca="1" t="shared" si="0" ref="C9:C16">OFFSET(C9,10,0)</f>
        <v>1</v>
      </c>
      <c r="D9" s="29" t="s">
        <v>44</v>
      </c>
      <c r="E9" s="27" t="s">
        <v>4</v>
      </c>
      <c r="F9" s="27">
        <v>59</v>
      </c>
      <c r="G9" s="30" t="s">
        <v>45</v>
      </c>
      <c r="H9" s="31" t="s">
        <v>46</v>
      </c>
      <c r="I9" s="32"/>
      <c r="J9" s="32"/>
      <c r="K9" s="32"/>
      <c r="L9" s="33" t="s">
        <v>47</v>
      </c>
      <c r="M9" s="32"/>
      <c r="N9" s="32"/>
      <c r="O9" s="32"/>
      <c r="P9" s="32"/>
      <c r="Q9" s="33" t="s">
        <v>46</v>
      </c>
      <c r="R9" s="32"/>
      <c r="S9" s="32"/>
      <c r="T9" s="32"/>
      <c r="U9" s="32"/>
      <c r="V9" s="32"/>
      <c r="W9" s="33" t="s">
        <v>48</v>
      </c>
      <c r="X9" s="32"/>
      <c r="Y9" s="32"/>
      <c r="Z9" s="33" t="s">
        <v>49</v>
      </c>
      <c r="AA9" s="32"/>
      <c r="AB9" s="34"/>
      <c r="AC9" s="34"/>
      <c r="AD9" s="35"/>
      <c r="AE9" s="35"/>
      <c r="AF9" s="35"/>
      <c r="AG9" s="35"/>
      <c r="AH9" s="35"/>
      <c r="AI9" s="35"/>
    </row>
    <row r="10" spans="1:35" ht="33.75" customHeight="1">
      <c r="A10" s="27" t="s">
        <v>50</v>
      </c>
      <c r="B10" s="27">
        <v>85</v>
      </c>
      <c r="C10" s="28">
        <f ca="1" t="shared" si="0"/>
        <v>2</v>
      </c>
      <c r="D10" s="29" t="s">
        <v>51</v>
      </c>
      <c r="E10" s="27" t="s">
        <v>4</v>
      </c>
      <c r="F10" s="27">
        <v>63</v>
      </c>
      <c r="G10" s="30" t="s">
        <v>52</v>
      </c>
      <c r="H10" s="32"/>
      <c r="I10" s="33" t="s">
        <v>48</v>
      </c>
      <c r="J10" s="32"/>
      <c r="K10" s="32"/>
      <c r="L10" s="32"/>
      <c r="M10" s="33" t="s">
        <v>53</v>
      </c>
      <c r="N10" s="32"/>
      <c r="O10" s="32"/>
      <c r="P10" s="33" t="s">
        <v>46</v>
      </c>
      <c r="Q10" s="32"/>
      <c r="R10" s="33"/>
      <c r="S10" s="32"/>
      <c r="T10" s="32"/>
      <c r="U10" s="32"/>
      <c r="V10" s="32"/>
      <c r="W10" s="32"/>
      <c r="X10" s="33" t="s">
        <v>46</v>
      </c>
      <c r="Y10" s="32"/>
      <c r="Z10" s="32"/>
      <c r="AA10" s="32"/>
      <c r="AB10" s="34"/>
      <c r="AC10" s="35"/>
      <c r="AD10" s="34" t="s">
        <v>46</v>
      </c>
      <c r="AE10" s="35"/>
      <c r="AF10" s="35"/>
      <c r="AG10" s="35"/>
      <c r="AH10" s="35"/>
      <c r="AI10" s="35"/>
    </row>
    <row r="11" spans="1:35" ht="33.75" customHeight="1">
      <c r="A11" s="27" t="s">
        <v>50</v>
      </c>
      <c r="B11" s="27">
        <v>85</v>
      </c>
      <c r="C11" s="28">
        <f ca="1" t="shared" si="0"/>
        <v>3</v>
      </c>
      <c r="D11" s="29" t="s">
        <v>54</v>
      </c>
      <c r="E11" s="27" t="s">
        <v>4</v>
      </c>
      <c r="F11" s="27">
        <v>66</v>
      </c>
      <c r="G11" s="30" t="s">
        <v>55</v>
      </c>
      <c r="H11" s="32"/>
      <c r="I11" s="33" t="s">
        <v>47</v>
      </c>
      <c r="J11" s="32"/>
      <c r="K11" s="32"/>
      <c r="L11" s="32"/>
      <c r="M11" s="32"/>
      <c r="N11" s="32"/>
      <c r="O11" s="33" t="s">
        <v>46</v>
      </c>
      <c r="P11" s="32"/>
      <c r="Q11" s="32"/>
      <c r="R11" s="32"/>
      <c r="S11" s="33" t="s">
        <v>48</v>
      </c>
      <c r="T11" s="32"/>
      <c r="U11" s="32"/>
      <c r="V11" s="33" t="s">
        <v>56</v>
      </c>
      <c r="W11" s="32"/>
      <c r="X11" s="32"/>
      <c r="Y11" s="33" t="s">
        <v>48</v>
      </c>
      <c r="Z11" s="32"/>
      <c r="AA11" s="32"/>
      <c r="AB11" s="35"/>
      <c r="AC11" s="34"/>
      <c r="AD11" s="35"/>
      <c r="AE11" s="34"/>
      <c r="AF11" s="35"/>
      <c r="AG11" s="35"/>
      <c r="AH11" s="35"/>
      <c r="AI11" s="35"/>
    </row>
    <row r="12" spans="1:35" ht="33.75" customHeight="1">
      <c r="A12" s="27" t="s">
        <v>50</v>
      </c>
      <c r="B12" s="27">
        <v>72</v>
      </c>
      <c r="C12" s="28">
        <f ca="1" t="shared" si="0"/>
        <v>4</v>
      </c>
      <c r="D12" s="29" t="s">
        <v>57</v>
      </c>
      <c r="E12" s="27" t="s">
        <v>58</v>
      </c>
      <c r="F12" s="27">
        <v>68</v>
      </c>
      <c r="G12" s="30" t="s">
        <v>59</v>
      </c>
      <c r="H12" s="33" t="s">
        <v>48</v>
      </c>
      <c r="I12" s="32"/>
      <c r="J12" s="33" t="s">
        <v>48</v>
      </c>
      <c r="K12" s="32"/>
      <c r="L12" s="32"/>
      <c r="M12" s="32"/>
      <c r="N12" s="33"/>
      <c r="O12" s="32"/>
      <c r="P12" s="32"/>
      <c r="Q12" s="32"/>
      <c r="R12" s="33"/>
      <c r="S12" s="32"/>
      <c r="T12" s="32"/>
      <c r="U12" s="33"/>
      <c r="V12" s="32"/>
      <c r="W12" s="32"/>
      <c r="X12" s="32"/>
      <c r="Y12" s="32"/>
      <c r="Z12" s="32"/>
      <c r="AA12" s="32"/>
      <c r="AB12" s="35"/>
      <c r="AC12" s="35"/>
      <c r="AD12" s="35"/>
      <c r="AE12" s="34"/>
      <c r="AF12" s="34"/>
      <c r="AG12" s="35"/>
      <c r="AH12" s="35"/>
      <c r="AI12" s="35"/>
    </row>
    <row r="13" spans="1:35" ht="33.75" customHeight="1">
      <c r="A13" s="27" t="s">
        <v>43</v>
      </c>
      <c r="B13" s="27">
        <v>37</v>
      </c>
      <c r="C13" s="28">
        <f ca="1" t="shared" si="0"/>
        <v>5</v>
      </c>
      <c r="D13" s="29" t="s">
        <v>60</v>
      </c>
      <c r="E13" s="27" t="s">
        <v>4</v>
      </c>
      <c r="F13" s="27">
        <v>70</v>
      </c>
      <c r="G13" s="30" t="s">
        <v>61</v>
      </c>
      <c r="H13" s="32"/>
      <c r="I13" s="32"/>
      <c r="J13" s="33" t="s">
        <v>46</v>
      </c>
      <c r="K13" s="32"/>
      <c r="L13" s="33" t="s">
        <v>48</v>
      </c>
      <c r="M13" s="32"/>
      <c r="N13" s="32"/>
      <c r="O13" s="33" t="s">
        <v>48</v>
      </c>
      <c r="P13" s="32"/>
      <c r="Q13" s="32"/>
      <c r="R13" s="32"/>
      <c r="S13" s="32"/>
      <c r="T13" s="33" t="s">
        <v>53</v>
      </c>
      <c r="U13" s="32"/>
      <c r="V13" s="32"/>
      <c r="W13" s="32"/>
      <c r="X13" s="33" t="s">
        <v>48</v>
      </c>
      <c r="Y13" s="32"/>
      <c r="Z13" s="32"/>
      <c r="AA13" s="32"/>
      <c r="AB13" s="35"/>
      <c r="AC13" s="35"/>
      <c r="AD13" s="35"/>
      <c r="AE13" s="35"/>
      <c r="AF13" s="35"/>
      <c r="AG13" s="34"/>
      <c r="AH13" s="34"/>
      <c r="AI13" s="35"/>
    </row>
    <row r="14" spans="1:35" ht="33.75" customHeight="1">
      <c r="A14" s="27" t="s">
        <v>50</v>
      </c>
      <c r="B14" s="27">
        <v>49</v>
      </c>
      <c r="C14" s="28">
        <f ca="1" t="shared" si="0"/>
        <v>6</v>
      </c>
      <c r="D14" s="29" t="s">
        <v>62</v>
      </c>
      <c r="E14" s="27" t="s">
        <v>4</v>
      </c>
      <c r="F14" s="27">
        <v>72</v>
      </c>
      <c r="G14" s="30" t="s">
        <v>63</v>
      </c>
      <c r="H14" s="32"/>
      <c r="I14" s="32"/>
      <c r="J14" s="32"/>
      <c r="K14" s="33" t="s">
        <v>46</v>
      </c>
      <c r="L14" s="32"/>
      <c r="M14" s="33" t="s">
        <v>46</v>
      </c>
      <c r="N14" s="32"/>
      <c r="O14" s="32"/>
      <c r="P14" s="32"/>
      <c r="Q14" s="33" t="s">
        <v>48</v>
      </c>
      <c r="R14" s="32"/>
      <c r="S14" s="32"/>
      <c r="T14" s="32"/>
      <c r="U14" s="32"/>
      <c r="V14" s="32"/>
      <c r="W14" s="32"/>
      <c r="X14" s="32"/>
      <c r="Y14" s="33" t="s">
        <v>46</v>
      </c>
      <c r="Z14" s="32"/>
      <c r="AA14" s="33" t="s">
        <v>46</v>
      </c>
      <c r="AB14" s="35"/>
      <c r="AC14" s="35"/>
      <c r="AD14" s="35"/>
      <c r="AE14" s="35"/>
      <c r="AF14" s="34"/>
      <c r="AG14" s="34"/>
      <c r="AH14" s="35"/>
      <c r="AI14" s="35"/>
    </row>
    <row r="15" spans="1:35" s="39" customFormat="1" ht="33.75" customHeight="1">
      <c r="A15" s="27" t="s">
        <v>50</v>
      </c>
      <c r="B15" s="27">
        <v>85</v>
      </c>
      <c r="C15" s="28">
        <f ca="1" t="shared" si="0"/>
        <v>7</v>
      </c>
      <c r="D15" s="36" t="s">
        <v>64</v>
      </c>
      <c r="E15" s="27" t="s">
        <v>4</v>
      </c>
      <c r="F15" s="27">
        <v>72</v>
      </c>
      <c r="G15" s="30" t="s">
        <v>65</v>
      </c>
      <c r="H15" s="32"/>
      <c r="I15" s="32"/>
      <c r="J15" s="32"/>
      <c r="K15" s="32"/>
      <c r="L15" s="32"/>
      <c r="M15" s="32"/>
      <c r="N15" s="32"/>
      <c r="O15" s="32"/>
      <c r="P15" s="33" t="s">
        <v>48</v>
      </c>
      <c r="Q15" s="32"/>
      <c r="R15" s="32"/>
      <c r="S15" s="33" t="s">
        <v>46</v>
      </c>
      <c r="T15" s="32"/>
      <c r="U15" s="33"/>
      <c r="V15" s="32"/>
      <c r="W15" s="33" t="s">
        <v>46</v>
      </c>
      <c r="X15" s="32"/>
      <c r="Y15" s="32"/>
      <c r="Z15" s="32"/>
      <c r="AA15" s="33" t="s">
        <v>48</v>
      </c>
      <c r="AB15" s="37"/>
      <c r="AC15" s="37"/>
      <c r="AD15" s="37"/>
      <c r="AE15" s="37"/>
      <c r="AF15" s="37"/>
      <c r="AG15" s="37"/>
      <c r="AH15" s="38"/>
      <c r="AI15" s="38"/>
    </row>
    <row r="16" spans="1:35" ht="33.75" customHeight="1">
      <c r="A16" s="27" t="s">
        <v>50</v>
      </c>
      <c r="B16" s="27">
        <v>85</v>
      </c>
      <c r="C16" s="28">
        <f ca="1" t="shared" si="0"/>
        <v>8</v>
      </c>
      <c r="D16" s="29" t="s">
        <v>66</v>
      </c>
      <c r="E16" s="27" t="s">
        <v>4</v>
      </c>
      <c r="F16" s="27">
        <v>75</v>
      </c>
      <c r="G16" s="30" t="s">
        <v>67</v>
      </c>
      <c r="H16" s="32"/>
      <c r="I16" s="32"/>
      <c r="J16" s="32"/>
      <c r="K16" s="33" t="s">
        <v>53</v>
      </c>
      <c r="L16" s="32"/>
      <c r="M16" s="32"/>
      <c r="N16" s="33"/>
      <c r="O16" s="32"/>
      <c r="P16" s="32"/>
      <c r="Q16" s="32"/>
      <c r="R16" s="32"/>
      <c r="S16" s="32"/>
      <c r="T16" s="33" t="s">
        <v>53</v>
      </c>
      <c r="U16" s="32"/>
      <c r="V16" s="33" t="s">
        <v>48</v>
      </c>
      <c r="W16" s="32"/>
      <c r="X16" s="32"/>
      <c r="Y16" s="32"/>
      <c r="Z16" s="33" t="s">
        <v>48</v>
      </c>
      <c r="AA16" s="32"/>
      <c r="AB16" s="35"/>
      <c r="AC16" s="35"/>
      <c r="AD16" s="34" t="s">
        <v>48</v>
      </c>
      <c r="AE16" s="35"/>
      <c r="AF16" s="35"/>
      <c r="AG16" s="35"/>
      <c r="AH16" s="35"/>
      <c r="AI16" s="34"/>
    </row>
    <row r="17" spans="4:16" ht="18.75" customHeight="1" thickBot="1">
      <c r="D17" s="41"/>
      <c r="E17" s="42"/>
      <c r="F17" s="42"/>
      <c r="G17" s="41"/>
      <c r="M17" s="203" t="s">
        <v>68</v>
      </c>
      <c r="N17" s="203"/>
      <c r="O17" s="43"/>
      <c r="P17" s="43"/>
    </row>
    <row r="18" spans="1:24" ht="22.5" customHeight="1" thickBot="1">
      <c r="A18" s="13" t="s">
        <v>8</v>
      </c>
      <c r="B18" s="13" t="s">
        <v>9</v>
      </c>
      <c r="C18" s="14" t="s">
        <v>10</v>
      </c>
      <c r="D18" s="15" t="s">
        <v>11</v>
      </c>
      <c r="E18" s="15" t="s">
        <v>12</v>
      </c>
      <c r="F18" s="45" t="s">
        <v>69</v>
      </c>
      <c r="G18" s="46" t="s">
        <v>14</v>
      </c>
      <c r="H18" s="47" t="s">
        <v>70</v>
      </c>
      <c r="I18" s="48" t="s">
        <v>71</v>
      </c>
      <c r="J18" s="48" t="s">
        <v>72</v>
      </c>
      <c r="K18" s="48" t="s">
        <v>73</v>
      </c>
      <c r="L18" s="49" t="s">
        <v>74</v>
      </c>
      <c r="M18" s="47" t="s">
        <v>75</v>
      </c>
      <c r="N18" s="50" t="s">
        <v>76</v>
      </c>
      <c r="O18" s="204" t="s">
        <v>77</v>
      </c>
      <c r="P18" s="205"/>
      <c r="Q18" s="51" t="s">
        <v>78</v>
      </c>
      <c r="R18" s="201" t="s">
        <v>79</v>
      </c>
      <c r="S18" s="191"/>
      <c r="U18" s="184" t="s">
        <v>80</v>
      </c>
      <c r="V18" s="184"/>
      <c r="W18" s="184"/>
      <c r="X18" s="184"/>
    </row>
    <row r="19" spans="1:25" ht="18" customHeight="1">
      <c r="A19" s="27" t="str">
        <f aca="true" ca="1" t="shared" si="1" ref="A19:B26">OFFSET(A19,-10,0)</f>
        <v>TBO</v>
      </c>
      <c r="B19" s="27">
        <f ca="1" t="shared" si="1"/>
        <v>37</v>
      </c>
      <c r="C19" s="13">
        <v>1</v>
      </c>
      <c r="D19" s="52" t="str">
        <f aca="true" ca="1" t="shared" si="2" ref="D19:E26">OFFSET(D19,-10,0)</f>
        <v>DE Lavau Patrice</v>
      </c>
      <c r="E19" s="27" t="str">
        <f ca="1" t="shared" si="2"/>
        <v>1</v>
      </c>
      <c r="F19" s="27">
        <v>47</v>
      </c>
      <c r="G19" s="53" t="str">
        <f aca="true" ca="1" t="shared" si="3" ref="G19:G26">OFFSET(G19,-10,0)</f>
        <v>JUDO CLUB STE MAURE</v>
      </c>
      <c r="H19" s="54">
        <v>10</v>
      </c>
      <c r="I19" s="55">
        <v>0</v>
      </c>
      <c r="J19" s="55">
        <v>10</v>
      </c>
      <c r="K19" s="55">
        <v>0</v>
      </c>
      <c r="L19" s="56">
        <v>10</v>
      </c>
      <c r="M19" s="57"/>
      <c r="N19" s="58"/>
      <c r="O19" s="206">
        <f aca="true" t="shared" si="4" ref="O19:O26">SUM(H19:N19)</f>
        <v>30</v>
      </c>
      <c r="P19" s="207"/>
      <c r="Q19" s="59"/>
      <c r="R19" s="190">
        <f aca="true" t="shared" si="5" ref="R19:R26">SUM(F19,O19)</f>
        <v>77</v>
      </c>
      <c r="S19" s="191"/>
      <c r="U19" s="60" t="s">
        <v>35</v>
      </c>
      <c r="V19" s="60" t="s">
        <v>36</v>
      </c>
      <c r="W19" s="61" t="s">
        <v>37</v>
      </c>
      <c r="X19" s="60" t="s">
        <v>38</v>
      </c>
      <c r="Y19" s="62"/>
    </row>
    <row r="20" spans="1:26" ht="18" customHeight="1">
      <c r="A20" s="27" t="str">
        <f ca="1" t="shared" si="1"/>
        <v>PDL</v>
      </c>
      <c r="B20" s="27">
        <f ca="1" t="shared" si="1"/>
        <v>85</v>
      </c>
      <c r="C20" s="13">
        <v>2</v>
      </c>
      <c r="D20" s="52" t="str">
        <f ca="1" t="shared" si="2"/>
        <v>FORGET Samuel</v>
      </c>
      <c r="E20" s="27" t="str">
        <f ca="1" t="shared" si="2"/>
        <v>1</v>
      </c>
      <c r="F20" s="27">
        <v>70</v>
      </c>
      <c r="G20" s="53" t="str">
        <f ca="1" t="shared" si="3"/>
        <v>JUDO CLUB AUBINOIS</v>
      </c>
      <c r="H20" s="63">
        <v>0</v>
      </c>
      <c r="I20" s="64">
        <v>0</v>
      </c>
      <c r="J20" s="64">
        <v>10</v>
      </c>
      <c r="K20" s="64">
        <v>10</v>
      </c>
      <c r="L20" s="65" t="s">
        <v>81</v>
      </c>
      <c r="M20" s="63">
        <v>10</v>
      </c>
      <c r="N20" s="66"/>
      <c r="O20" s="208">
        <f t="shared" si="4"/>
        <v>30</v>
      </c>
      <c r="P20" s="209"/>
      <c r="Q20" s="59"/>
      <c r="R20" s="202">
        <f t="shared" si="5"/>
        <v>100</v>
      </c>
      <c r="S20" s="191"/>
      <c r="U20" s="60" t="s">
        <v>39</v>
      </c>
      <c r="V20" s="60" t="s">
        <v>40</v>
      </c>
      <c r="W20" s="67" t="s">
        <v>41</v>
      </c>
      <c r="X20" s="67" t="s">
        <v>42</v>
      </c>
      <c r="Y20" s="68"/>
      <c r="Z20" s="69"/>
    </row>
    <row r="21" spans="1:26" ht="18" customHeight="1">
      <c r="A21" s="27" t="str">
        <f ca="1" t="shared" si="1"/>
        <v>PDL</v>
      </c>
      <c r="B21" s="27">
        <f ca="1" t="shared" si="1"/>
        <v>85</v>
      </c>
      <c r="C21" s="13">
        <v>3</v>
      </c>
      <c r="D21" s="52" t="str">
        <f ca="1" t="shared" si="2"/>
        <v>SERGENT Bruno</v>
      </c>
      <c r="E21" s="27" t="str">
        <f ca="1" t="shared" si="2"/>
        <v>1</v>
      </c>
      <c r="F21" s="27">
        <v>0</v>
      </c>
      <c r="G21" s="53" t="str">
        <f ca="1" t="shared" si="3"/>
        <v>JUDO 85</v>
      </c>
      <c r="H21" s="63">
        <v>0</v>
      </c>
      <c r="I21" s="64">
        <v>10</v>
      </c>
      <c r="J21" s="64">
        <v>0</v>
      </c>
      <c r="K21" s="64">
        <v>10</v>
      </c>
      <c r="L21" s="65">
        <v>0</v>
      </c>
      <c r="M21" s="63"/>
      <c r="N21" s="66"/>
      <c r="O21" s="208">
        <f t="shared" si="4"/>
        <v>20</v>
      </c>
      <c r="P21" s="209"/>
      <c r="Q21" s="59"/>
      <c r="R21" s="190">
        <f t="shared" si="5"/>
        <v>20</v>
      </c>
      <c r="S21" s="191"/>
      <c r="W21" s="70"/>
      <c r="X21" s="70"/>
      <c r="Y21" s="71"/>
      <c r="Z21" s="69"/>
    </row>
    <row r="22" spans="1:26" ht="18" customHeight="1">
      <c r="A22" s="27" t="str">
        <f ca="1" t="shared" si="1"/>
        <v>PDL</v>
      </c>
      <c r="B22" s="27">
        <f ca="1" t="shared" si="1"/>
        <v>72</v>
      </c>
      <c r="C22" s="13">
        <v>4</v>
      </c>
      <c r="D22" s="52" t="str">
        <f ca="1" t="shared" si="2"/>
        <v>GRUFFAZ Sebastien</v>
      </c>
      <c r="E22" s="27" t="str">
        <f ca="1" t="shared" si="2"/>
        <v>2</v>
      </c>
      <c r="F22" s="27">
        <v>82</v>
      </c>
      <c r="G22" s="53" t="str">
        <f ca="1" t="shared" si="3"/>
        <v>SPORTS LOISIRS SECTION JUDO</v>
      </c>
      <c r="H22" s="63">
        <v>0</v>
      </c>
      <c r="I22" s="64">
        <v>0</v>
      </c>
      <c r="J22" s="64" t="s">
        <v>82</v>
      </c>
      <c r="K22" s="64"/>
      <c r="L22" s="65"/>
      <c r="M22" s="63"/>
      <c r="N22" s="66"/>
      <c r="O22" s="208">
        <f t="shared" si="4"/>
        <v>0</v>
      </c>
      <c r="P22" s="209"/>
      <c r="Q22" s="59"/>
      <c r="R22" s="190">
        <f t="shared" si="5"/>
        <v>82</v>
      </c>
      <c r="S22" s="191"/>
      <c r="V22" s="71"/>
      <c r="W22" s="71"/>
      <c r="X22" s="71"/>
      <c r="Y22" s="71"/>
      <c r="Z22" s="69"/>
    </row>
    <row r="23" spans="1:24" ht="18" customHeight="1" thickBot="1">
      <c r="A23" s="27" t="str">
        <f ca="1" t="shared" si="1"/>
        <v>TBO</v>
      </c>
      <c r="B23" s="27">
        <f ca="1" t="shared" si="1"/>
        <v>37</v>
      </c>
      <c r="C23" s="13">
        <v>5</v>
      </c>
      <c r="D23" s="52" t="str">
        <f ca="1" t="shared" si="2"/>
        <v>BEGENNE Lilian</v>
      </c>
      <c r="E23" s="27" t="str">
        <f ca="1" t="shared" si="2"/>
        <v>1</v>
      </c>
      <c r="F23" s="27">
        <v>74</v>
      </c>
      <c r="G23" s="53" t="str">
        <f ca="1" t="shared" si="3"/>
        <v>JUDO CLUB CHINON</v>
      </c>
      <c r="H23" s="63">
        <v>10</v>
      </c>
      <c r="I23" s="64">
        <v>0</v>
      </c>
      <c r="J23" s="64">
        <v>0</v>
      </c>
      <c r="K23" s="64">
        <v>0</v>
      </c>
      <c r="L23" s="65">
        <v>0</v>
      </c>
      <c r="M23" s="63"/>
      <c r="N23" s="66"/>
      <c r="O23" s="208">
        <f t="shared" si="4"/>
        <v>10</v>
      </c>
      <c r="P23" s="209"/>
      <c r="Q23" s="59"/>
      <c r="R23" s="190">
        <f t="shared" si="5"/>
        <v>84</v>
      </c>
      <c r="S23" s="191"/>
      <c r="W23" s="185" t="s">
        <v>83</v>
      </c>
      <c r="X23" s="185"/>
    </row>
    <row r="24" spans="1:24" ht="18" customHeight="1" thickBot="1">
      <c r="A24" s="27" t="str">
        <f ca="1" t="shared" si="1"/>
        <v>PDL</v>
      </c>
      <c r="B24" s="27">
        <f ca="1" t="shared" si="1"/>
        <v>49</v>
      </c>
      <c r="C24" s="13">
        <v>6</v>
      </c>
      <c r="D24" s="52" t="str">
        <f ca="1" t="shared" si="2"/>
        <v>BABIN Romuald</v>
      </c>
      <c r="E24" s="27" t="str">
        <f ca="1" t="shared" si="2"/>
        <v>1</v>
      </c>
      <c r="F24" s="27">
        <v>20</v>
      </c>
      <c r="G24" s="53" t="str">
        <f ca="1" t="shared" si="3"/>
        <v>J C TRELAZEEN</v>
      </c>
      <c r="H24" s="63">
        <v>10</v>
      </c>
      <c r="I24" s="64">
        <v>10</v>
      </c>
      <c r="J24" s="64">
        <v>0</v>
      </c>
      <c r="K24" s="64">
        <v>10</v>
      </c>
      <c r="L24" s="65">
        <v>10</v>
      </c>
      <c r="M24" s="63"/>
      <c r="N24" s="66"/>
      <c r="O24" s="208">
        <f t="shared" si="4"/>
        <v>40</v>
      </c>
      <c r="P24" s="209"/>
      <c r="Q24" s="59"/>
      <c r="R24" s="190">
        <f t="shared" si="5"/>
        <v>60</v>
      </c>
      <c r="S24" s="191"/>
      <c r="W24" s="72" t="s">
        <v>84</v>
      </c>
      <c r="X24" s="73" t="s">
        <v>85</v>
      </c>
    </row>
    <row r="25" spans="1:24" ht="18" customHeight="1">
      <c r="A25" s="27" t="str">
        <f ca="1" t="shared" si="1"/>
        <v>PDL</v>
      </c>
      <c r="B25" s="27">
        <f ca="1" t="shared" si="1"/>
        <v>85</v>
      </c>
      <c r="C25" s="13">
        <v>7</v>
      </c>
      <c r="D25" s="53" t="str">
        <f ca="1" t="shared" si="2"/>
        <v>POTIER David</v>
      </c>
      <c r="E25" s="27" t="str">
        <f ca="1" t="shared" si="2"/>
        <v>1</v>
      </c>
      <c r="F25" s="27">
        <v>0</v>
      </c>
      <c r="G25" s="53" t="str">
        <f ca="1" t="shared" si="3"/>
        <v>JUDO COTE DE LUMIERE</v>
      </c>
      <c r="H25" s="63">
        <v>0</v>
      </c>
      <c r="I25" s="64">
        <v>10</v>
      </c>
      <c r="J25" s="64">
        <v>10</v>
      </c>
      <c r="K25" s="64">
        <v>0</v>
      </c>
      <c r="L25" s="65"/>
      <c r="M25" s="74"/>
      <c r="N25" s="75"/>
      <c r="O25" s="208">
        <f t="shared" si="4"/>
        <v>20</v>
      </c>
      <c r="P25" s="209"/>
      <c r="Q25" s="59"/>
      <c r="R25" s="190">
        <f t="shared" si="5"/>
        <v>20</v>
      </c>
      <c r="S25" s="191"/>
      <c r="W25" s="186">
        <v>7</v>
      </c>
      <c r="X25" s="188">
        <v>10</v>
      </c>
    </row>
    <row r="26" spans="1:24" ht="18" customHeight="1" thickBot="1">
      <c r="A26" s="27" t="str">
        <f ca="1" t="shared" si="1"/>
        <v>PDL</v>
      </c>
      <c r="B26" s="27">
        <f ca="1" t="shared" si="1"/>
        <v>85</v>
      </c>
      <c r="C26" s="13">
        <v>8</v>
      </c>
      <c r="D26" s="52" t="str">
        <f ca="1" t="shared" si="2"/>
        <v>BECHENNEC Freddy</v>
      </c>
      <c r="E26" s="27" t="str">
        <f ca="1" t="shared" si="2"/>
        <v>1</v>
      </c>
      <c r="F26" s="27">
        <v>0</v>
      </c>
      <c r="G26" s="53" t="str">
        <f ca="1" t="shared" si="3"/>
        <v>ECOLE JUDO RANDORI</v>
      </c>
      <c r="H26" s="76">
        <v>0</v>
      </c>
      <c r="I26" s="77">
        <v>0</v>
      </c>
      <c r="J26" s="77">
        <v>0</v>
      </c>
      <c r="K26" s="77">
        <v>0</v>
      </c>
      <c r="L26" s="78"/>
      <c r="M26" s="76">
        <v>0</v>
      </c>
      <c r="N26" s="79"/>
      <c r="O26" s="210">
        <f t="shared" si="4"/>
        <v>0</v>
      </c>
      <c r="P26" s="211"/>
      <c r="Q26" s="59"/>
      <c r="R26" s="190">
        <f t="shared" si="5"/>
        <v>0</v>
      </c>
      <c r="S26" s="191"/>
      <c r="W26" s="187"/>
      <c r="X26" s="189"/>
    </row>
    <row r="27" ht="11.25">
      <c r="N27" s="26" t="s">
        <v>86</v>
      </c>
    </row>
    <row r="28" spans="3:35" ht="11.25" hidden="1">
      <c r="C28" s="40">
        <f>COUNT(H19:N26)/2</f>
        <v>18</v>
      </c>
      <c r="G28" s="82" t="s">
        <v>87</v>
      </c>
      <c r="H28" s="83">
        <v>1</v>
      </c>
      <c r="I28" s="83">
        <v>2</v>
      </c>
      <c r="J28" s="83">
        <v>3</v>
      </c>
      <c r="K28" s="83">
        <v>4</v>
      </c>
      <c r="L28" s="83">
        <v>5</v>
      </c>
      <c r="M28" s="83">
        <v>6</v>
      </c>
      <c r="N28" s="83"/>
      <c r="O28" s="83">
        <v>7</v>
      </c>
      <c r="P28" s="83">
        <v>8</v>
      </c>
      <c r="Q28" s="83">
        <v>9</v>
      </c>
      <c r="R28" s="83"/>
      <c r="S28" s="83">
        <v>10</v>
      </c>
      <c r="T28" s="83">
        <v>11</v>
      </c>
      <c r="U28" s="83"/>
      <c r="V28" s="83">
        <v>12</v>
      </c>
      <c r="W28" s="83">
        <v>13</v>
      </c>
      <c r="X28" s="83">
        <v>14</v>
      </c>
      <c r="Y28" s="83">
        <v>15</v>
      </c>
      <c r="Z28" s="83">
        <v>16</v>
      </c>
      <c r="AA28" s="83">
        <v>17</v>
      </c>
      <c r="AB28" s="84"/>
      <c r="AC28" s="84"/>
      <c r="AD28" s="84">
        <v>18</v>
      </c>
      <c r="AE28" s="84"/>
      <c r="AF28" s="84"/>
      <c r="AG28" s="84"/>
      <c r="AH28" s="84"/>
      <c r="AI28" s="84"/>
    </row>
    <row r="29" spans="7:35" ht="11.25" hidden="1">
      <c r="G29" s="82" t="s">
        <v>88</v>
      </c>
      <c r="H29" s="83">
        <v>1</v>
      </c>
      <c r="I29" s="83">
        <v>1</v>
      </c>
      <c r="J29" s="83">
        <v>2</v>
      </c>
      <c r="K29" s="83">
        <v>1</v>
      </c>
      <c r="L29" s="83">
        <v>2</v>
      </c>
      <c r="M29" s="83">
        <v>2</v>
      </c>
      <c r="N29" s="83"/>
      <c r="O29" s="83">
        <v>2</v>
      </c>
      <c r="P29" s="83">
        <v>3</v>
      </c>
      <c r="Q29" s="83">
        <v>3</v>
      </c>
      <c r="R29" s="83"/>
      <c r="S29" s="83">
        <v>3</v>
      </c>
      <c r="T29" s="83">
        <v>4</v>
      </c>
      <c r="U29" s="83"/>
      <c r="V29" s="83">
        <v>4</v>
      </c>
      <c r="W29" s="83">
        <v>4</v>
      </c>
      <c r="X29" s="83">
        <v>4</v>
      </c>
      <c r="Y29" s="83">
        <v>5</v>
      </c>
      <c r="Z29" s="83">
        <v>5</v>
      </c>
      <c r="AA29" s="83">
        <v>5</v>
      </c>
      <c r="AB29" s="84"/>
      <c r="AC29" s="84"/>
      <c r="AD29" s="84">
        <v>1</v>
      </c>
      <c r="AE29" s="84"/>
      <c r="AF29" s="84"/>
      <c r="AG29" s="84"/>
      <c r="AH29" s="84"/>
      <c r="AI29" s="84"/>
    </row>
    <row r="30" spans="7:35" ht="11.25" hidden="1">
      <c r="G30" s="82" t="s">
        <v>89</v>
      </c>
      <c r="H30" s="83">
        <v>1</v>
      </c>
      <c r="I30" s="83">
        <v>1</v>
      </c>
      <c r="J30" s="83">
        <v>1</v>
      </c>
      <c r="K30" s="83">
        <v>1</v>
      </c>
      <c r="L30" s="83">
        <v>2</v>
      </c>
      <c r="M30" s="83">
        <v>2</v>
      </c>
      <c r="N30" s="83"/>
      <c r="O30" s="83">
        <v>3</v>
      </c>
      <c r="P30" s="83">
        <v>1</v>
      </c>
      <c r="Q30" s="83">
        <v>3</v>
      </c>
      <c r="R30" s="83"/>
      <c r="S30" s="83">
        <v>2</v>
      </c>
      <c r="T30" s="83">
        <v>2</v>
      </c>
      <c r="U30" s="83"/>
      <c r="V30" s="83">
        <v>3</v>
      </c>
      <c r="W30" s="83">
        <v>3</v>
      </c>
      <c r="X30" s="83">
        <v>5</v>
      </c>
      <c r="Y30" s="83">
        <v>4</v>
      </c>
      <c r="Z30" s="83">
        <v>4</v>
      </c>
      <c r="AA30" s="83">
        <v>4</v>
      </c>
      <c r="AB30" s="84"/>
      <c r="AC30" s="84"/>
      <c r="AD30" s="84">
        <v>1</v>
      </c>
      <c r="AE30" s="84"/>
      <c r="AF30" s="84"/>
      <c r="AG30" s="84"/>
      <c r="AH30" s="84"/>
      <c r="AI30" s="84"/>
    </row>
  </sheetData>
  <sheetProtection formatCells="0" formatColumns="0" selectLockedCells="1"/>
  <mergeCells count="29">
    <mergeCell ref="O25:P25"/>
    <mergeCell ref="O26:P26"/>
    <mergeCell ref="O21:P21"/>
    <mergeCell ref="O22:P22"/>
    <mergeCell ref="O23:P23"/>
    <mergeCell ref="O24:P24"/>
    <mergeCell ref="R18:S18"/>
    <mergeCell ref="R19:S19"/>
    <mergeCell ref="R20:S20"/>
    <mergeCell ref="M17:N17"/>
    <mergeCell ref="O18:P18"/>
    <mergeCell ref="O19:P19"/>
    <mergeCell ref="O20:P20"/>
    <mergeCell ref="G4:G6"/>
    <mergeCell ref="P1:R1"/>
    <mergeCell ref="K2:N2"/>
    <mergeCell ref="P2:P3"/>
    <mergeCell ref="Q2:Q3"/>
    <mergeCell ref="R2:R3"/>
    <mergeCell ref="R21:S21"/>
    <mergeCell ref="R26:S26"/>
    <mergeCell ref="R22:S22"/>
    <mergeCell ref="R23:S23"/>
    <mergeCell ref="R24:S24"/>
    <mergeCell ref="R25:S25"/>
    <mergeCell ref="U18:X18"/>
    <mergeCell ref="W23:X23"/>
    <mergeCell ref="W25:W26"/>
    <mergeCell ref="X25:X26"/>
  </mergeCells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AI30"/>
  <sheetViews>
    <sheetView zoomScale="77" zoomScaleNormal="77" workbookViewId="0" topLeftCell="C8">
      <pane xSplit="5" ySplit="1" topLeftCell="H9" activePane="bottomRight" state="frozen"/>
      <selection pane="topLeft" activeCell="C8" sqref="C8"/>
      <selection pane="topRight" activeCell="H8" sqref="H8"/>
      <selection pane="bottomLeft" activeCell="C8" sqref="C8"/>
      <selection pane="bottomRight" activeCell="H8" sqref="H8"/>
    </sheetView>
  </sheetViews>
  <sheetFormatPr defaultColWidth="11.421875" defaultRowHeight="12.75"/>
  <cols>
    <col min="1" max="1" width="6.140625" style="26" customWidth="1"/>
    <col min="2" max="2" width="5.140625" style="26" customWidth="1"/>
    <col min="3" max="3" width="4.57421875" style="40" bestFit="1" customWidth="1"/>
    <col min="4" max="4" width="22.57421875" style="26" customWidth="1"/>
    <col min="5" max="5" width="3.140625" style="26" customWidth="1"/>
    <col min="6" max="6" width="7.7109375" style="26" customWidth="1"/>
    <col min="7" max="7" width="22.00390625" style="26" customWidth="1"/>
    <col min="8" max="12" width="4.7109375" style="26" customWidth="1"/>
    <col min="13" max="14" width="5.28125" style="26" customWidth="1"/>
    <col min="15" max="27" width="4.7109375" style="26" customWidth="1"/>
    <col min="28" max="29" width="4.7109375" style="44" customWidth="1"/>
    <col min="30" max="30" width="4.7109375" style="44" hidden="1" customWidth="1"/>
    <col min="31" max="31" width="4.7109375" style="44" customWidth="1"/>
    <col min="32" max="35" width="4.7109375" style="44" hidden="1" customWidth="1"/>
    <col min="36" max="16384" width="11.421875" style="26" customWidth="1"/>
  </cols>
  <sheetData>
    <row r="1" spans="3:35" s="1" customFormat="1" ht="13.5" thickBot="1">
      <c r="C1" s="2">
        <v>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95" t="s">
        <v>0</v>
      </c>
      <c r="Q1" s="195"/>
      <c r="R1" s="195"/>
      <c r="S1" s="3"/>
      <c r="T1" s="3"/>
      <c r="U1" s="3"/>
      <c r="V1" s="4"/>
      <c r="W1" s="4"/>
      <c r="AB1" s="5"/>
      <c r="AC1" s="5"/>
      <c r="AD1" s="5"/>
      <c r="AE1" s="5"/>
      <c r="AF1" s="5"/>
      <c r="AG1" s="5"/>
      <c r="AH1" s="5"/>
      <c r="AI1" s="5"/>
    </row>
    <row r="2" spans="3:35" s="1" customFormat="1" ht="16.5" customHeight="1" thickBot="1">
      <c r="C2" s="6"/>
      <c r="D2" s="3"/>
      <c r="E2" s="3"/>
      <c r="F2" s="7" t="s">
        <v>1</v>
      </c>
      <c r="G2" s="8" t="s">
        <v>90</v>
      </c>
      <c r="H2" s="3"/>
      <c r="I2" s="3"/>
      <c r="J2" s="9" t="s">
        <v>3</v>
      </c>
      <c r="K2" s="196">
        <f ca="1">TODAY()</f>
        <v>41330</v>
      </c>
      <c r="L2" s="196"/>
      <c r="M2" s="196"/>
      <c r="N2" s="196"/>
      <c r="O2" s="3"/>
      <c r="P2" s="197" t="s">
        <v>91</v>
      </c>
      <c r="Q2" s="197"/>
      <c r="R2" s="199"/>
      <c r="S2" s="3"/>
      <c r="AB2" s="5"/>
      <c r="AC2" s="5"/>
      <c r="AD2" s="5"/>
      <c r="AE2" s="5"/>
      <c r="AF2" s="5"/>
      <c r="AG2" s="5"/>
      <c r="AH2" s="5"/>
      <c r="AI2" s="5"/>
    </row>
    <row r="3" spans="3:35" s="1" customFormat="1" ht="13.5" customHeight="1" thickBot="1"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98"/>
      <c r="Q3" s="198"/>
      <c r="R3" s="200"/>
      <c r="S3" s="3"/>
      <c r="AB3" s="5"/>
      <c r="AC3" s="5"/>
      <c r="AD3" s="5"/>
      <c r="AE3" s="5"/>
      <c r="AF3" s="5"/>
      <c r="AG3" s="5"/>
      <c r="AH3" s="5"/>
      <c r="AI3" s="5"/>
    </row>
    <row r="4" spans="3:35" s="1" customFormat="1" ht="12.75">
      <c r="C4" s="6"/>
      <c r="D4" s="3"/>
      <c r="E4" s="3"/>
      <c r="F4" s="3"/>
      <c r="G4" s="192"/>
      <c r="H4" s="3"/>
      <c r="I4" s="3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AB4" s="5"/>
      <c r="AC4" s="5"/>
      <c r="AD4" s="5"/>
      <c r="AE4" s="5"/>
      <c r="AF4" s="5"/>
      <c r="AG4" s="5"/>
      <c r="AH4" s="5"/>
      <c r="AI4" s="5"/>
    </row>
    <row r="5" spans="3:35" s="1" customFormat="1" ht="12.75">
      <c r="C5" s="6"/>
      <c r="D5" s="3"/>
      <c r="E5" s="3"/>
      <c r="F5" s="10" t="s">
        <v>6</v>
      </c>
      <c r="G5" s="193"/>
      <c r="H5" s="3"/>
      <c r="I5" s="3"/>
      <c r="J5" s="9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4"/>
      <c r="AB5" s="5"/>
      <c r="AC5" s="5"/>
      <c r="AD5" s="5"/>
      <c r="AE5" s="5"/>
      <c r="AF5" s="5"/>
      <c r="AG5" s="5"/>
      <c r="AH5" s="5"/>
      <c r="AI5" s="5"/>
    </row>
    <row r="6" spans="3:35" s="1" customFormat="1" ht="12.75">
      <c r="C6" s="6"/>
      <c r="D6" s="3"/>
      <c r="E6" s="3"/>
      <c r="F6" s="3"/>
      <c r="G6" s="194"/>
      <c r="H6" s="3"/>
      <c r="I6" s="3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4"/>
      <c r="W6" s="4"/>
      <c r="AB6" s="5"/>
      <c r="AC6" s="5"/>
      <c r="AD6" s="5"/>
      <c r="AE6" s="5"/>
      <c r="AF6" s="5"/>
      <c r="AG6" s="5"/>
      <c r="AH6" s="5"/>
      <c r="AI6" s="5"/>
    </row>
    <row r="7" spans="3:35" s="1" customFormat="1" ht="13.5" thickBot="1">
      <c r="C7" s="6"/>
      <c r="D7" s="3"/>
      <c r="E7" s="3"/>
      <c r="F7" s="11"/>
      <c r="G7" s="9"/>
      <c r="H7" s="9"/>
      <c r="I7" s="9"/>
      <c r="J7" s="9"/>
      <c r="K7" s="3"/>
      <c r="L7" s="3"/>
      <c r="M7" s="3"/>
      <c r="N7" s="3"/>
      <c r="O7" s="3"/>
      <c r="P7" s="3"/>
      <c r="Q7" s="3"/>
      <c r="R7" s="3"/>
      <c r="S7" s="3"/>
      <c r="T7" s="12"/>
      <c r="U7" s="3"/>
      <c r="V7" s="4"/>
      <c r="W7" s="4"/>
      <c r="AB7" s="5"/>
      <c r="AC7" s="5"/>
      <c r="AD7" s="5"/>
      <c r="AE7" s="5"/>
      <c r="AF7" s="5"/>
      <c r="AG7" s="5"/>
      <c r="AH7" s="5"/>
      <c r="AI7" s="5"/>
    </row>
    <row r="8" spans="1:35" ht="18" customHeight="1">
      <c r="A8" s="13" t="s">
        <v>8</v>
      </c>
      <c r="B8" s="13" t="s">
        <v>9</v>
      </c>
      <c r="C8" s="14" t="s">
        <v>10</v>
      </c>
      <c r="D8" s="15" t="s">
        <v>11</v>
      </c>
      <c r="E8" s="15" t="s">
        <v>12</v>
      </c>
      <c r="F8" s="14" t="s">
        <v>13</v>
      </c>
      <c r="G8" s="16" t="s">
        <v>14</v>
      </c>
      <c r="H8" s="17" t="s">
        <v>15</v>
      </c>
      <c r="I8" s="18" t="s">
        <v>16</v>
      </c>
      <c r="J8" s="19" t="s">
        <v>17</v>
      </c>
      <c r="K8" s="19" t="s">
        <v>18</v>
      </c>
      <c r="L8" s="19" t="s">
        <v>19</v>
      </c>
      <c r="M8" s="21" t="s">
        <v>20</v>
      </c>
      <c r="N8" s="22" t="s">
        <v>21</v>
      </c>
      <c r="O8" s="19" t="s">
        <v>22</v>
      </c>
      <c r="P8" s="19" t="s">
        <v>23</v>
      </c>
      <c r="Q8" s="23" t="s">
        <v>24</v>
      </c>
      <c r="R8" s="19" t="s">
        <v>25</v>
      </c>
      <c r="S8" s="19" t="s">
        <v>26</v>
      </c>
      <c r="T8" s="22" t="s">
        <v>27</v>
      </c>
      <c r="U8" s="21" t="s">
        <v>28</v>
      </c>
      <c r="V8" s="21" t="s">
        <v>29</v>
      </c>
      <c r="W8" s="23" t="s">
        <v>30</v>
      </c>
      <c r="X8" s="19" t="s">
        <v>31</v>
      </c>
      <c r="Y8" s="21" t="s">
        <v>32</v>
      </c>
      <c r="Z8" s="23" t="s">
        <v>33</v>
      </c>
      <c r="AA8" s="85" t="s">
        <v>34</v>
      </c>
      <c r="AB8" s="17" t="s">
        <v>35</v>
      </c>
      <c r="AC8" s="17" t="s">
        <v>36</v>
      </c>
      <c r="AD8" s="25" t="s">
        <v>37</v>
      </c>
      <c r="AE8" s="17" t="s">
        <v>38</v>
      </c>
      <c r="AF8" s="25" t="s">
        <v>39</v>
      </c>
      <c r="AG8" s="25" t="s">
        <v>40</v>
      </c>
      <c r="AH8" s="25" t="s">
        <v>41</v>
      </c>
      <c r="AI8" s="25" t="s">
        <v>42</v>
      </c>
    </row>
    <row r="9" spans="1:35" ht="33.75" customHeight="1">
      <c r="A9" s="27" t="s">
        <v>50</v>
      </c>
      <c r="B9" s="27">
        <v>44</v>
      </c>
      <c r="C9" s="28">
        <f aca="true" ca="1" t="shared" si="0" ref="C9:C16">OFFSET(C9,10,0)</f>
        <v>1</v>
      </c>
      <c r="D9" s="36" t="s">
        <v>92</v>
      </c>
      <c r="E9" s="27" t="s">
        <v>4</v>
      </c>
      <c r="F9" s="27">
        <v>75</v>
      </c>
      <c r="G9" s="30" t="s">
        <v>93</v>
      </c>
      <c r="H9" s="31" t="s">
        <v>48</v>
      </c>
      <c r="I9" s="32"/>
      <c r="J9" s="32"/>
      <c r="K9" s="32"/>
      <c r="L9" s="33" t="s">
        <v>56</v>
      </c>
      <c r="M9" s="32"/>
      <c r="N9" s="32"/>
      <c r="O9" s="32"/>
      <c r="P9" s="32"/>
      <c r="Q9" s="33"/>
      <c r="R9" s="32"/>
      <c r="S9" s="32"/>
      <c r="T9" s="32"/>
      <c r="U9" s="32"/>
      <c r="V9" s="32"/>
      <c r="W9" s="33"/>
      <c r="X9" s="32"/>
      <c r="Y9" s="32"/>
      <c r="Z9" s="33"/>
      <c r="AA9" s="32"/>
      <c r="AB9" s="34" t="s">
        <v>94</v>
      </c>
      <c r="AC9" s="34" t="s">
        <v>46</v>
      </c>
      <c r="AD9" s="35"/>
      <c r="AE9" s="35"/>
      <c r="AF9" s="35"/>
      <c r="AG9" s="35"/>
      <c r="AH9" s="35"/>
      <c r="AI9" s="35"/>
    </row>
    <row r="10" spans="1:35" ht="33.75" customHeight="1">
      <c r="A10" s="27" t="s">
        <v>50</v>
      </c>
      <c r="B10" s="27">
        <v>85</v>
      </c>
      <c r="C10" s="28">
        <f ca="1" t="shared" si="0"/>
        <v>2</v>
      </c>
      <c r="D10" s="29" t="s">
        <v>95</v>
      </c>
      <c r="E10" s="27" t="s">
        <v>4</v>
      </c>
      <c r="F10" s="27">
        <v>75</v>
      </c>
      <c r="G10" s="30" t="s">
        <v>96</v>
      </c>
      <c r="H10" s="32"/>
      <c r="I10" s="33" t="s">
        <v>48</v>
      </c>
      <c r="J10" s="32"/>
      <c r="K10" s="32"/>
      <c r="L10" s="32"/>
      <c r="M10" s="33"/>
      <c r="N10" s="32"/>
      <c r="O10" s="32"/>
      <c r="P10" s="33" t="s">
        <v>48</v>
      </c>
      <c r="Q10" s="32"/>
      <c r="R10" s="33" t="s">
        <v>46</v>
      </c>
      <c r="S10" s="32"/>
      <c r="T10" s="32"/>
      <c r="U10" s="32"/>
      <c r="V10" s="32"/>
      <c r="W10" s="32"/>
      <c r="X10" s="33" t="s">
        <v>46</v>
      </c>
      <c r="Y10" s="32"/>
      <c r="Z10" s="32"/>
      <c r="AA10" s="32"/>
      <c r="AB10" s="34" t="s">
        <v>48</v>
      </c>
      <c r="AC10" s="35"/>
      <c r="AD10" s="34"/>
      <c r="AE10" s="35"/>
      <c r="AF10" s="35"/>
      <c r="AG10" s="35"/>
      <c r="AH10" s="35"/>
      <c r="AI10" s="35"/>
    </row>
    <row r="11" spans="1:35" ht="33.75" customHeight="1">
      <c r="A11" s="27" t="s">
        <v>43</v>
      </c>
      <c r="B11" s="27">
        <v>45</v>
      </c>
      <c r="C11" s="28">
        <f ca="1" t="shared" si="0"/>
        <v>3</v>
      </c>
      <c r="D11" s="29" t="s">
        <v>97</v>
      </c>
      <c r="E11" s="27" t="s">
        <v>4</v>
      </c>
      <c r="F11" s="27">
        <v>77</v>
      </c>
      <c r="G11" s="30" t="s">
        <v>98</v>
      </c>
      <c r="H11" s="32"/>
      <c r="I11" s="33" t="s">
        <v>46</v>
      </c>
      <c r="J11" s="32"/>
      <c r="K11" s="32"/>
      <c r="L11" s="32"/>
      <c r="M11" s="32"/>
      <c r="N11" s="32"/>
      <c r="O11" s="33" t="s">
        <v>46</v>
      </c>
      <c r="P11" s="32"/>
      <c r="Q11" s="32"/>
      <c r="R11" s="32"/>
      <c r="S11" s="33" t="s">
        <v>48</v>
      </c>
      <c r="T11" s="32"/>
      <c r="U11" s="32"/>
      <c r="V11" s="33"/>
      <c r="W11" s="32"/>
      <c r="X11" s="32"/>
      <c r="Y11" s="33"/>
      <c r="Z11" s="32"/>
      <c r="AA11" s="32"/>
      <c r="AB11" s="35"/>
      <c r="AC11" s="34" t="s">
        <v>99</v>
      </c>
      <c r="AD11" s="35"/>
      <c r="AE11" s="34" t="s">
        <v>46</v>
      </c>
      <c r="AF11" s="35"/>
      <c r="AG11" s="35"/>
      <c r="AH11" s="35"/>
      <c r="AI11" s="35"/>
    </row>
    <row r="12" spans="1:35" ht="33.75" customHeight="1">
      <c r="A12" s="27" t="s">
        <v>50</v>
      </c>
      <c r="B12" s="27">
        <v>49</v>
      </c>
      <c r="C12" s="28">
        <f ca="1" t="shared" si="0"/>
        <v>4</v>
      </c>
      <c r="D12" s="29" t="s">
        <v>100</v>
      </c>
      <c r="E12" s="27" t="s">
        <v>58</v>
      </c>
      <c r="F12" s="27">
        <v>78</v>
      </c>
      <c r="G12" s="30" t="s">
        <v>101</v>
      </c>
      <c r="H12" s="33" t="s">
        <v>46</v>
      </c>
      <c r="I12" s="32"/>
      <c r="J12" s="33" t="s">
        <v>46</v>
      </c>
      <c r="K12" s="32"/>
      <c r="L12" s="32"/>
      <c r="M12" s="32"/>
      <c r="N12" s="33" t="s">
        <v>46</v>
      </c>
      <c r="O12" s="32"/>
      <c r="P12" s="32"/>
      <c r="Q12" s="32"/>
      <c r="R12" s="33" t="s">
        <v>48</v>
      </c>
      <c r="S12" s="32"/>
      <c r="T12" s="32"/>
      <c r="U12" s="33"/>
      <c r="V12" s="32"/>
      <c r="W12" s="32"/>
      <c r="X12" s="32"/>
      <c r="Y12" s="32"/>
      <c r="Z12" s="32"/>
      <c r="AA12" s="32"/>
      <c r="AB12" s="35"/>
      <c r="AC12" s="35"/>
      <c r="AD12" s="35"/>
      <c r="AE12" s="34" t="s">
        <v>48</v>
      </c>
      <c r="AF12" s="34"/>
      <c r="AG12" s="35"/>
      <c r="AH12" s="35"/>
      <c r="AI12" s="35"/>
    </row>
    <row r="13" spans="1:35" ht="33.75" customHeight="1">
      <c r="A13" s="27" t="s">
        <v>50</v>
      </c>
      <c r="B13" s="27">
        <v>44</v>
      </c>
      <c r="C13" s="28">
        <f ca="1" t="shared" si="0"/>
        <v>5</v>
      </c>
      <c r="D13" s="29" t="s">
        <v>102</v>
      </c>
      <c r="E13" s="27" t="s">
        <v>4</v>
      </c>
      <c r="F13" s="27">
        <v>78</v>
      </c>
      <c r="G13" s="30" t="s">
        <v>103</v>
      </c>
      <c r="H13" s="32"/>
      <c r="I13" s="32"/>
      <c r="J13" s="33" t="s">
        <v>48</v>
      </c>
      <c r="K13" s="32"/>
      <c r="L13" s="33" t="s">
        <v>47</v>
      </c>
      <c r="M13" s="32"/>
      <c r="N13" s="32"/>
      <c r="O13" s="33" t="s">
        <v>48</v>
      </c>
      <c r="P13" s="32"/>
      <c r="Q13" s="32"/>
      <c r="R13" s="32"/>
      <c r="S13" s="32"/>
      <c r="T13" s="33" t="s">
        <v>46</v>
      </c>
      <c r="U13" s="32"/>
      <c r="V13" s="32"/>
      <c r="W13" s="32"/>
      <c r="X13" s="33" t="s">
        <v>47</v>
      </c>
      <c r="Y13" s="32"/>
      <c r="Z13" s="32"/>
      <c r="AA13" s="32"/>
      <c r="AB13" s="35"/>
      <c r="AC13" s="35"/>
      <c r="AD13" s="35"/>
      <c r="AE13" s="35"/>
      <c r="AF13" s="35"/>
      <c r="AG13" s="34"/>
      <c r="AH13" s="34"/>
      <c r="AI13" s="35"/>
    </row>
    <row r="14" spans="1:35" ht="33.75" customHeight="1">
      <c r="A14" s="27" t="s">
        <v>104</v>
      </c>
      <c r="B14" s="27">
        <v>86</v>
      </c>
      <c r="C14" s="28">
        <f ca="1" t="shared" si="0"/>
        <v>6</v>
      </c>
      <c r="D14" s="29" t="s">
        <v>105</v>
      </c>
      <c r="E14" s="27" t="s">
        <v>58</v>
      </c>
      <c r="F14" s="27">
        <v>80</v>
      </c>
      <c r="G14" s="30" t="s">
        <v>106</v>
      </c>
      <c r="H14" s="32"/>
      <c r="I14" s="32"/>
      <c r="J14" s="32"/>
      <c r="K14" s="33" t="s">
        <v>46</v>
      </c>
      <c r="L14" s="32"/>
      <c r="M14" s="33"/>
      <c r="N14" s="32"/>
      <c r="O14" s="32"/>
      <c r="P14" s="32"/>
      <c r="Q14" s="33"/>
      <c r="R14" s="32"/>
      <c r="S14" s="32"/>
      <c r="T14" s="32"/>
      <c r="U14" s="32"/>
      <c r="V14" s="32"/>
      <c r="W14" s="32"/>
      <c r="X14" s="32"/>
      <c r="Y14" s="33"/>
      <c r="Z14" s="32"/>
      <c r="AA14" s="33"/>
      <c r="AB14" s="35"/>
      <c r="AC14" s="35"/>
      <c r="AD14" s="35"/>
      <c r="AE14" s="35"/>
      <c r="AF14" s="34"/>
      <c r="AG14" s="34"/>
      <c r="AH14" s="35"/>
      <c r="AI14" s="35"/>
    </row>
    <row r="15" spans="1:35" s="39" customFormat="1" ht="33.75" customHeight="1">
      <c r="A15" s="27" t="s">
        <v>50</v>
      </c>
      <c r="B15" s="27">
        <v>72</v>
      </c>
      <c r="C15" s="28">
        <f ca="1" t="shared" si="0"/>
        <v>7</v>
      </c>
      <c r="D15" s="29" t="s">
        <v>107</v>
      </c>
      <c r="E15" s="27" t="s">
        <v>4</v>
      </c>
      <c r="F15" s="27">
        <v>80</v>
      </c>
      <c r="G15" s="30" t="s">
        <v>108</v>
      </c>
      <c r="H15" s="32"/>
      <c r="I15" s="32"/>
      <c r="J15" s="32"/>
      <c r="K15" s="32"/>
      <c r="L15" s="32"/>
      <c r="M15" s="32"/>
      <c r="N15" s="32"/>
      <c r="O15" s="32"/>
      <c r="P15" s="33" t="s">
        <v>46</v>
      </c>
      <c r="Q15" s="32"/>
      <c r="R15" s="32"/>
      <c r="S15" s="33" t="s">
        <v>46</v>
      </c>
      <c r="T15" s="32"/>
      <c r="U15" s="33"/>
      <c r="V15" s="32"/>
      <c r="W15" s="33"/>
      <c r="X15" s="32"/>
      <c r="Y15" s="32"/>
      <c r="Z15" s="32"/>
      <c r="AA15" s="33"/>
      <c r="AB15" s="37"/>
      <c r="AC15" s="37"/>
      <c r="AD15" s="37"/>
      <c r="AE15" s="37"/>
      <c r="AF15" s="37"/>
      <c r="AG15" s="37"/>
      <c r="AH15" s="38"/>
      <c r="AI15" s="38"/>
    </row>
    <row r="16" spans="1:35" ht="33.75" customHeight="1">
      <c r="A16" s="27" t="s">
        <v>50</v>
      </c>
      <c r="B16" s="27">
        <v>85</v>
      </c>
      <c r="C16" s="28">
        <f ca="1" t="shared" si="0"/>
        <v>8</v>
      </c>
      <c r="D16" s="29" t="s">
        <v>109</v>
      </c>
      <c r="E16" s="27" t="s">
        <v>4</v>
      </c>
      <c r="F16" s="27">
        <v>80</v>
      </c>
      <c r="G16" s="30" t="s">
        <v>52</v>
      </c>
      <c r="H16" s="32"/>
      <c r="I16" s="32"/>
      <c r="J16" s="32"/>
      <c r="K16" s="33" t="s">
        <v>48</v>
      </c>
      <c r="L16" s="32"/>
      <c r="M16" s="32"/>
      <c r="N16" s="33" t="s">
        <v>48</v>
      </c>
      <c r="O16" s="32"/>
      <c r="P16" s="32"/>
      <c r="Q16" s="32"/>
      <c r="R16" s="32"/>
      <c r="S16" s="32"/>
      <c r="T16" s="33" t="s">
        <v>110</v>
      </c>
      <c r="U16" s="32"/>
      <c r="V16" s="33"/>
      <c r="W16" s="32"/>
      <c r="X16" s="32"/>
      <c r="Y16" s="32"/>
      <c r="Z16" s="33"/>
      <c r="AA16" s="32"/>
      <c r="AB16" s="35"/>
      <c r="AC16" s="35"/>
      <c r="AD16" s="34"/>
      <c r="AE16" s="35"/>
      <c r="AF16" s="35"/>
      <c r="AG16" s="35"/>
      <c r="AH16" s="35"/>
      <c r="AI16" s="34"/>
    </row>
    <row r="17" spans="4:16" ht="18.75" customHeight="1" thickBot="1">
      <c r="D17" s="41"/>
      <c r="E17" s="42"/>
      <c r="F17" s="42"/>
      <c r="G17" s="41"/>
      <c r="M17" s="203" t="s">
        <v>68</v>
      </c>
      <c r="N17" s="203"/>
      <c r="O17" s="43"/>
      <c r="P17" s="43"/>
    </row>
    <row r="18" spans="1:24" ht="22.5" customHeight="1" thickBot="1">
      <c r="A18" s="13" t="s">
        <v>8</v>
      </c>
      <c r="B18" s="13" t="s">
        <v>9</v>
      </c>
      <c r="C18" s="14" t="s">
        <v>10</v>
      </c>
      <c r="D18" s="15" t="s">
        <v>11</v>
      </c>
      <c r="E18" s="15" t="s">
        <v>12</v>
      </c>
      <c r="F18" s="45" t="s">
        <v>69</v>
      </c>
      <c r="G18" s="46" t="s">
        <v>14</v>
      </c>
      <c r="H18" s="47" t="s">
        <v>70</v>
      </c>
      <c r="I18" s="48" t="s">
        <v>71</v>
      </c>
      <c r="J18" s="48" t="s">
        <v>72</v>
      </c>
      <c r="K18" s="48" t="s">
        <v>73</v>
      </c>
      <c r="L18" s="49" t="s">
        <v>74</v>
      </c>
      <c r="M18" s="47" t="s">
        <v>75</v>
      </c>
      <c r="N18" s="50" t="s">
        <v>76</v>
      </c>
      <c r="O18" s="204" t="s">
        <v>77</v>
      </c>
      <c r="P18" s="205"/>
      <c r="Q18" s="51" t="s">
        <v>78</v>
      </c>
      <c r="R18" s="201" t="s">
        <v>79</v>
      </c>
      <c r="S18" s="191"/>
      <c r="U18" s="184" t="s">
        <v>80</v>
      </c>
      <c r="V18" s="184"/>
      <c r="W18" s="184"/>
      <c r="X18" s="184"/>
    </row>
    <row r="19" spans="1:25" ht="18" customHeight="1">
      <c r="A19" s="27" t="str">
        <f aca="true" ca="1" t="shared" si="1" ref="A19:B26">OFFSET(A19,-10,0)</f>
        <v>PDL</v>
      </c>
      <c r="B19" s="27">
        <f ca="1" t="shared" si="1"/>
        <v>44</v>
      </c>
      <c r="C19" s="13">
        <v>1</v>
      </c>
      <c r="D19" s="53" t="str">
        <f aca="true" ca="1" t="shared" si="2" ref="D19:E26">OFFSET(D19,-10,0)</f>
        <v>HEURTAULT Loic</v>
      </c>
      <c r="E19" s="27" t="str">
        <f ca="1" t="shared" si="2"/>
        <v>1</v>
      </c>
      <c r="F19" s="27">
        <v>50</v>
      </c>
      <c r="G19" s="53" t="str">
        <f aca="true" ca="1" t="shared" si="3" ref="G19:G26">OFFSET(G19,-10,0)</f>
        <v>J.C.DE HERIC</v>
      </c>
      <c r="H19" s="54">
        <v>0</v>
      </c>
      <c r="I19" s="55">
        <v>10</v>
      </c>
      <c r="J19" s="55"/>
      <c r="K19" s="55"/>
      <c r="L19" s="56"/>
      <c r="M19" s="57">
        <v>10</v>
      </c>
      <c r="N19" s="58">
        <v>0</v>
      </c>
      <c r="O19" s="206">
        <f aca="true" t="shared" si="4" ref="O19:O26">SUM(H19:N19)</f>
        <v>20</v>
      </c>
      <c r="P19" s="207"/>
      <c r="Q19" s="59"/>
      <c r="R19" s="190">
        <f aca="true" t="shared" si="5" ref="R19:R26">SUM(F19,O19)</f>
        <v>70</v>
      </c>
      <c r="S19" s="191"/>
      <c r="U19" s="61" t="s">
        <v>35</v>
      </c>
      <c r="V19" s="61" t="s">
        <v>36</v>
      </c>
      <c r="W19" s="60" t="s">
        <v>37</v>
      </c>
      <c r="X19" s="61" t="s">
        <v>38</v>
      </c>
      <c r="Y19" s="62"/>
    </row>
    <row r="20" spans="1:26" ht="18" customHeight="1">
      <c r="A20" s="27" t="str">
        <f ca="1" t="shared" si="1"/>
        <v>PDL</v>
      </c>
      <c r="B20" s="27">
        <f ca="1" t="shared" si="1"/>
        <v>85</v>
      </c>
      <c r="C20" s="13">
        <v>2</v>
      </c>
      <c r="D20" s="52" t="str">
        <f ca="1" t="shared" si="2"/>
        <v>LOGEAIS Stephane</v>
      </c>
      <c r="E20" s="27" t="str">
        <f ca="1" t="shared" si="2"/>
        <v>1</v>
      </c>
      <c r="F20" s="27">
        <v>0</v>
      </c>
      <c r="G20" s="53" t="str">
        <f ca="1" t="shared" si="3"/>
        <v>JUDO CLUB MOUILLERON</v>
      </c>
      <c r="H20" s="63">
        <v>0</v>
      </c>
      <c r="I20" s="64">
        <v>0</v>
      </c>
      <c r="J20" s="64">
        <v>10</v>
      </c>
      <c r="K20" s="64">
        <v>10</v>
      </c>
      <c r="L20" s="65"/>
      <c r="M20" s="63">
        <v>0</v>
      </c>
      <c r="N20" s="66"/>
      <c r="O20" s="208">
        <f t="shared" si="4"/>
        <v>20</v>
      </c>
      <c r="P20" s="209"/>
      <c r="Q20" s="59"/>
      <c r="R20" s="190">
        <f t="shared" si="5"/>
        <v>20</v>
      </c>
      <c r="S20" s="191"/>
      <c r="U20" s="60" t="s">
        <v>39</v>
      </c>
      <c r="V20" s="60" t="s">
        <v>40</v>
      </c>
      <c r="W20" s="60" t="s">
        <v>41</v>
      </c>
      <c r="X20" s="60" t="s">
        <v>42</v>
      </c>
      <c r="Y20" s="68"/>
      <c r="Z20" s="69"/>
    </row>
    <row r="21" spans="1:26" ht="18" customHeight="1">
      <c r="A21" s="27" t="str">
        <f ca="1" t="shared" si="1"/>
        <v>TBO</v>
      </c>
      <c r="B21" s="27">
        <f ca="1" t="shared" si="1"/>
        <v>45</v>
      </c>
      <c r="C21" s="13">
        <v>3</v>
      </c>
      <c r="D21" s="52" t="str">
        <f ca="1" t="shared" si="2"/>
        <v>SERVANT Sebastien</v>
      </c>
      <c r="E21" s="27" t="str">
        <f ca="1" t="shared" si="2"/>
        <v>1</v>
      </c>
      <c r="F21" s="27">
        <v>40</v>
      </c>
      <c r="G21" s="53" t="str">
        <f ca="1" t="shared" si="3"/>
        <v>JUDO CLUB CHATEAUNEUF</v>
      </c>
      <c r="H21" s="63">
        <v>10</v>
      </c>
      <c r="I21" s="64">
        <v>10</v>
      </c>
      <c r="J21" s="64">
        <v>0</v>
      </c>
      <c r="K21" s="64"/>
      <c r="L21" s="65"/>
      <c r="M21" s="63">
        <v>0</v>
      </c>
      <c r="N21" s="66">
        <v>10</v>
      </c>
      <c r="O21" s="208">
        <f t="shared" si="4"/>
        <v>30</v>
      </c>
      <c r="P21" s="209"/>
      <c r="Q21" s="59"/>
      <c r="R21" s="190">
        <f t="shared" si="5"/>
        <v>70</v>
      </c>
      <c r="S21" s="191"/>
      <c r="W21" s="70"/>
      <c r="X21" s="70"/>
      <c r="Y21" s="71"/>
      <c r="Z21" s="69"/>
    </row>
    <row r="22" spans="1:26" ht="18" customHeight="1">
      <c r="A22" s="27" t="str">
        <f ca="1" t="shared" si="1"/>
        <v>PDL</v>
      </c>
      <c r="B22" s="27">
        <f ca="1" t="shared" si="1"/>
        <v>49</v>
      </c>
      <c r="C22" s="13">
        <v>4</v>
      </c>
      <c r="D22" s="52" t="str">
        <f ca="1" t="shared" si="2"/>
        <v>GRIFFATON Arnaud</v>
      </c>
      <c r="E22" s="27" t="str">
        <f ca="1" t="shared" si="2"/>
        <v>2</v>
      </c>
      <c r="F22" s="27">
        <v>60</v>
      </c>
      <c r="G22" s="53" t="str">
        <f ca="1" t="shared" si="3"/>
        <v>JC JEUNE FRANCE CHOLET</v>
      </c>
      <c r="H22" s="63">
        <v>10</v>
      </c>
      <c r="I22" s="64">
        <v>10</v>
      </c>
      <c r="J22" s="64">
        <v>10</v>
      </c>
      <c r="K22" s="64">
        <v>0</v>
      </c>
      <c r="L22" s="65"/>
      <c r="M22" s="63">
        <v>0</v>
      </c>
      <c r="N22" s="66"/>
      <c r="O22" s="208">
        <f t="shared" si="4"/>
        <v>30</v>
      </c>
      <c r="P22" s="209"/>
      <c r="Q22" s="59"/>
      <c r="R22" s="190">
        <f t="shared" si="5"/>
        <v>90</v>
      </c>
      <c r="S22" s="191"/>
      <c r="V22" s="71"/>
      <c r="W22" s="71"/>
      <c r="X22" s="71"/>
      <c r="Y22" s="71"/>
      <c r="Z22" s="69"/>
    </row>
    <row r="23" spans="1:24" ht="18" customHeight="1" thickBot="1">
      <c r="A23" s="27" t="str">
        <f ca="1" t="shared" si="1"/>
        <v>PDL</v>
      </c>
      <c r="B23" s="27">
        <f ca="1" t="shared" si="1"/>
        <v>44</v>
      </c>
      <c r="C23" s="13">
        <v>5</v>
      </c>
      <c r="D23" s="52" t="str">
        <f ca="1" t="shared" si="2"/>
        <v>LE Guern Didier</v>
      </c>
      <c r="E23" s="27" t="str">
        <f ca="1" t="shared" si="2"/>
        <v>1</v>
      </c>
      <c r="F23" s="27">
        <v>0</v>
      </c>
      <c r="G23" s="53" t="str">
        <f ca="1" t="shared" si="3"/>
        <v>SHIN DOJO HERBLINOIS</v>
      </c>
      <c r="H23" s="63">
        <v>0</v>
      </c>
      <c r="I23" s="64">
        <v>0</v>
      </c>
      <c r="J23" s="64">
        <v>0</v>
      </c>
      <c r="K23" s="64">
        <v>0</v>
      </c>
      <c r="L23" s="65">
        <v>0</v>
      </c>
      <c r="M23" s="63"/>
      <c r="N23" s="66"/>
      <c r="O23" s="208">
        <f t="shared" si="4"/>
        <v>0</v>
      </c>
      <c r="P23" s="209"/>
      <c r="Q23" s="59"/>
      <c r="R23" s="190">
        <f t="shared" si="5"/>
        <v>0</v>
      </c>
      <c r="S23" s="191"/>
      <c r="W23" s="185" t="s">
        <v>83</v>
      </c>
      <c r="X23" s="185"/>
    </row>
    <row r="24" spans="1:24" ht="18" customHeight="1" thickBot="1">
      <c r="A24" s="27" t="str">
        <f ca="1" t="shared" si="1"/>
        <v>PC</v>
      </c>
      <c r="B24" s="27">
        <f ca="1" t="shared" si="1"/>
        <v>86</v>
      </c>
      <c r="C24" s="13">
        <v>6</v>
      </c>
      <c r="D24" s="52" t="str">
        <f ca="1" t="shared" si="2"/>
        <v>LANDREAU Samuel</v>
      </c>
      <c r="E24" s="27" t="str">
        <f ca="1" t="shared" si="2"/>
        <v>2</v>
      </c>
      <c r="F24" s="27">
        <v>91</v>
      </c>
      <c r="G24" s="53" t="str">
        <f ca="1" t="shared" si="3"/>
        <v>JUDO CLUB VIVONNOIS</v>
      </c>
      <c r="H24" s="63">
        <v>10</v>
      </c>
      <c r="I24" s="64" t="s">
        <v>81</v>
      </c>
      <c r="J24" s="64"/>
      <c r="K24" s="64"/>
      <c r="L24" s="65"/>
      <c r="M24" s="63"/>
      <c r="N24" s="66"/>
      <c r="O24" s="208">
        <f t="shared" si="4"/>
        <v>10</v>
      </c>
      <c r="P24" s="209"/>
      <c r="Q24" s="59"/>
      <c r="R24" s="190">
        <f t="shared" si="5"/>
        <v>101</v>
      </c>
      <c r="S24" s="191"/>
      <c r="W24" s="72" t="s">
        <v>84</v>
      </c>
      <c r="X24" s="73" t="s">
        <v>85</v>
      </c>
    </row>
    <row r="25" spans="1:24" ht="18" customHeight="1">
      <c r="A25" s="27" t="str">
        <f ca="1" t="shared" si="1"/>
        <v>PDL</v>
      </c>
      <c r="B25" s="27">
        <f ca="1" t="shared" si="1"/>
        <v>72</v>
      </c>
      <c r="C25" s="13">
        <v>7</v>
      </c>
      <c r="D25" s="52" t="str">
        <f ca="1" t="shared" si="2"/>
        <v>LE Collen Yannick</v>
      </c>
      <c r="E25" s="27" t="str">
        <f ca="1" t="shared" si="2"/>
        <v>1</v>
      </c>
      <c r="F25" s="27">
        <v>87</v>
      </c>
      <c r="G25" s="53" t="str">
        <f ca="1" t="shared" si="3"/>
        <v>ANTONNIERE JUDO CLUB 72</v>
      </c>
      <c r="H25" s="63">
        <v>10</v>
      </c>
      <c r="I25" s="64">
        <v>10</v>
      </c>
      <c r="J25" s="64" t="s">
        <v>81</v>
      </c>
      <c r="K25" s="64"/>
      <c r="L25" s="65"/>
      <c r="M25" s="74"/>
      <c r="N25" s="75"/>
      <c r="O25" s="208">
        <f t="shared" si="4"/>
        <v>20</v>
      </c>
      <c r="P25" s="209"/>
      <c r="Q25" s="59"/>
      <c r="R25" s="202">
        <f t="shared" si="5"/>
        <v>107</v>
      </c>
      <c r="S25" s="191"/>
      <c r="W25" s="186">
        <v>7</v>
      </c>
      <c r="X25" s="188">
        <v>10</v>
      </c>
    </row>
    <row r="26" spans="1:24" ht="18" customHeight="1" thickBot="1">
      <c r="A26" s="27" t="str">
        <f ca="1" t="shared" si="1"/>
        <v>PDL</v>
      </c>
      <c r="B26" s="27">
        <f ca="1" t="shared" si="1"/>
        <v>85</v>
      </c>
      <c r="C26" s="13">
        <v>8</v>
      </c>
      <c r="D26" s="52" t="str">
        <f ca="1" t="shared" si="2"/>
        <v>PEPION Franck</v>
      </c>
      <c r="E26" s="27" t="str">
        <f ca="1" t="shared" si="2"/>
        <v>1</v>
      </c>
      <c r="F26" s="27">
        <v>42</v>
      </c>
      <c r="G26" s="53" t="str">
        <f ca="1" t="shared" si="3"/>
        <v>JUDO CLUB AUBINOIS</v>
      </c>
      <c r="H26" s="76">
        <v>0</v>
      </c>
      <c r="I26" s="77">
        <v>0</v>
      </c>
      <c r="J26" s="77">
        <v>0</v>
      </c>
      <c r="K26" s="77" t="s">
        <v>81</v>
      </c>
      <c r="L26" s="78"/>
      <c r="M26" s="76"/>
      <c r="N26" s="79"/>
      <c r="O26" s="210">
        <f t="shared" si="4"/>
        <v>0</v>
      </c>
      <c r="P26" s="211"/>
      <c r="Q26" s="59"/>
      <c r="R26" s="190">
        <f t="shared" si="5"/>
        <v>42</v>
      </c>
      <c r="S26" s="191"/>
      <c r="W26" s="187"/>
      <c r="X26" s="189"/>
    </row>
    <row r="27" ht="11.25">
      <c r="N27" s="26" t="s">
        <v>86</v>
      </c>
    </row>
    <row r="28" spans="3:35" ht="11.25" hidden="1">
      <c r="C28" s="40">
        <f>COUNT(H19:N26)/2</f>
        <v>15</v>
      </c>
      <c r="G28" s="82" t="s">
        <v>87</v>
      </c>
      <c r="H28" s="83">
        <v>1</v>
      </c>
      <c r="I28" s="83">
        <v>2</v>
      </c>
      <c r="J28" s="83">
        <v>3</v>
      </c>
      <c r="K28" s="83">
        <v>4</v>
      </c>
      <c r="L28" s="83">
        <v>5</v>
      </c>
      <c r="M28" s="83"/>
      <c r="N28" s="83">
        <v>6</v>
      </c>
      <c r="O28" s="83">
        <v>7</v>
      </c>
      <c r="P28" s="83">
        <v>8</v>
      </c>
      <c r="Q28" s="83"/>
      <c r="R28" s="83">
        <v>9</v>
      </c>
      <c r="S28" s="83">
        <v>10</v>
      </c>
      <c r="T28" s="83">
        <v>11</v>
      </c>
      <c r="U28" s="83"/>
      <c r="V28" s="83"/>
      <c r="W28" s="83"/>
      <c r="X28" s="83">
        <v>12</v>
      </c>
      <c r="Y28" s="83"/>
      <c r="Z28" s="83"/>
      <c r="AA28" s="83"/>
      <c r="AB28" s="84">
        <v>13</v>
      </c>
      <c r="AC28" s="84">
        <v>14</v>
      </c>
      <c r="AD28" s="84"/>
      <c r="AE28" s="84">
        <v>15</v>
      </c>
      <c r="AF28" s="84"/>
      <c r="AG28" s="84"/>
      <c r="AH28" s="84"/>
      <c r="AI28" s="84"/>
    </row>
    <row r="29" spans="7:35" ht="11.25" hidden="1">
      <c r="G29" s="82" t="s">
        <v>88</v>
      </c>
      <c r="H29" s="83">
        <v>1</v>
      </c>
      <c r="I29" s="83">
        <v>1</v>
      </c>
      <c r="J29" s="83">
        <v>2</v>
      </c>
      <c r="K29" s="83">
        <v>1</v>
      </c>
      <c r="L29" s="83">
        <v>2</v>
      </c>
      <c r="M29" s="83"/>
      <c r="N29" s="83">
        <v>3</v>
      </c>
      <c r="O29" s="83">
        <v>2</v>
      </c>
      <c r="P29" s="83">
        <v>2</v>
      </c>
      <c r="Q29" s="83"/>
      <c r="R29" s="83">
        <v>3</v>
      </c>
      <c r="S29" s="83">
        <v>3</v>
      </c>
      <c r="T29" s="83">
        <v>4</v>
      </c>
      <c r="U29" s="83"/>
      <c r="V29" s="83"/>
      <c r="W29" s="83"/>
      <c r="X29" s="83">
        <v>4</v>
      </c>
      <c r="Y29" s="83"/>
      <c r="Z29" s="83"/>
      <c r="AA29" s="83"/>
      <c r="AB29" s="84">
        <v>1</v>
      </c>
      <c r="AC29" s="84">
        <v>2</v>
      </c>
      <c r="AD29" s="84"/>
      <c r="AE29" s="84">
        <v>2</v>
      </c>
      <c r="AF29" s="84"/>
      <c r="AG29" s="84"/>
      <c r="AH29" s="84"/>
      <c r="AI29" s="84"/>
    </row>
    <row r="30" spans="7:35" ht="11.25" hidden="1">
      <c r="G30" s="82" t="s">
        <v>89</v>
      </c>
      <c r="H30" s="83">
        <v>1</v>
      </c>
      <c r="I30" s="83">
        <v>1</v>
      </c>
      <c r="J30" s="83">
        <v>1</v>
      </c>
      <c r="K30" s="83">
        <v>1</v>
      </c>
      <c r="L30" s="83">
        <v>2</v>
      </c>
      <c r="M30" s="83"/>
      <c r="N30" s="83">
        <v>2</v>
      </c>
      <c r="O30" s="83">
        <v>3</v>
      </c>
      <c r="P30" s="83">
        <v>1</v>
      </c>
      <c r="Q30" s="83"/>
      <c r="R30" s="83">
        <v>4</v>
      </c>
      <c r="S30" s="83">
        <v>2</v>
      </c>
      <c r="T30" s="83">
        <v>3</v>
      </c>
      <c r="U30" s="83"/>
      <c r="V30" s="83"/>
      <c r="W30" s="83"/>
      <c r="X30" s="83">
        <v>5</v>
      </c>
      <c r="Y30" s="83"/>
      <c r="Z30" s="83"/>
      <c r="AA30" s="83"/>
      <c r="AB30" s="84">
        <v>1</v>
      </c>
      <c r="AC30" s="84">
        <v>1</v>
      </c>
      <c r="AD30" s="84"/>
      <c r="AE30" s="84">
        <v>1</v>
      </c>
      <c r="AF30" s="84"/>
      <c r="AG30" s="84"/>
      <c r="AH30" s="84"/>
      <c r="AI30" s="84"/>
    </row>
  </sheetData>
  <sheetProtection formatCells="0" formatColumns="0" selectLockedCells="1"/>
  <mergeCells count="29">
    <mergeCell ref="U18:X18"/>
    <mergeCell ref="W23:X23"/>
    <mergeCell ref="W25:W26"/>
    <mergeCell ref="X25:X26"/>
    <mergeCell ref="R21:S21"/>
    <mergeCell ref="R26:S26"/>
    <mergeCell ref="R22:S22"/>
    <mergeCell ref="R23:S23"/>
    <mergeCell ref="R24:S24"/>
    <mergeCell ref="R25:S25"/>
    <mergeCell ref="G4:G6"/>
    <mergeCell ref="P1:R1"/>
    <mergeCell ref="K2:N2"/>
    <mergeCell ref="P2:P3"/>
    <mergeCell ref="Q2:Q3"/>
    <mergeCell ref="R2:R3"/>
    <mergeCell ref="R18:S18"/>
    <mergeCell ref="R19:S19"/>
    <mergeCell ref="R20:S20"/>
    <mergeCell ref="M17:N17"/>
    <mergeCell ref="O18:P18"/>
    <mergeCell ref="O19:P19"/>
    <mergeCell ref="O20:P20"/>
    <mergeCell ref="O25:P25"/>
    <mergeCell ref="O26:P26"/>
    <mergeCell ref="O21:P21"/>
    <mergeCell ref="O22:P22"/>
    <mergeCell ref="O23:P23"/>
    <mergeCell ref="O24:P24"/>
  </mergeCells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AR32"/>
  <sheetViews>
    <sheetView zoomScale="71" zoomScaleNormal="71" workbookViewId="0" topLeftCell="C8">
      <pane xSplit="5" ySplit="1" topLeftCell="H9" activePane="bottomRight" state="frozen"/>
      <selection pane="topLeft" activeCell="C8" sqref="C8"/>
      <selection pane="topRight" activeCell="G8" sqref="G8"/>
      <selection pane="bottomLeft" activeCell="C8" sqref="C8"/>
      <selection pane="bottomRight" activeCell="U35" sqref="U35"/>
    </sheetView>
  </sheetViews>
  <sheetFormatPr defaultColWidth="11.421875" defaultRowHeight="12.75"/>
  <cols>
    <col min="1" max="1" width="6.140625" style="26" customWidth="1"/>
    <col min="2" max="2" width="5.140625" style="26" customWidth="1"/>
    <col min="3" max="3" width="4.7109375" style="40" bestFit="1" customWidth="1"/>
    <col min="4" max="4" width="25.140625" style="26" customWidth="1"/>
    <col min="5" max="5" width="3.140625" style="26" customWidth="1"/>
    <col min="6" max="6" width="7.7109375" style="26" customWidth="1"/>
    <col min="7" max="7" width="22.00390625" style="26" customWidth="1"/>
    <col min="8" max="29" width="4.28125" style="26" customWidth="1"/>
    <col min="30" max="34" width="4.421875" style="44" customWidth="1"/>
    <col min="35" max="35" width="4.421875" style="44" hidden="1" customWidth="1"/>
    <col min="36" max="36" width="4.421875" style="44" customWidth="1"/>
    <col min="37" max="44" width="4.421875" style="44" hidden="1" customWidth="1"/>
    <col min="45" max="16384" width="11.421875" style="26" customWidth="1"/>
  </cols>
  <sheetData>
    <row r="1" spans="3:44" s="1" customFormat="1" ht="13.5" thickBot="1">
      <c r="C1" s="86">
        <v>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95" t="s">
        <v>0</v>
      </c>
      <c r="Q1" s="195"/>
      <c r="R1" s="195"/>
      <c r="S1" s="3"/>
      <c r="T1" s="3"/>
      <c r="U1" s="3"/>
      <c r="V1" s="4"/>
      <c r="W1" s="4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3:44" s="1" customFormat="1" ht="16.5" customHeight="1" thickBot="1">
      <c r="C2" s="6"/>
      <c r="D2" s="3"/>
      <c r="E2" s="3"/>
      <c r="F2" s="7" t="s">
        <v>1</v>
      </c>
      <c r="G2" s="8" t="s">
        <v>111</v>
      </c>
      <c r="H2" s="3"/>
      <c r="I2" s="3"/>
      <c r="J2" s="9" t="s">
        <v>3</v>
      </c>
      <c r="K2" s="196">
        <f ca="1">TODAY()</f>
        <v>41330</v>
      </c>
      <c r="L2" s="196"/>
      <c r="M2" s="196"/>
      <c r="N2" s="196"/>
      <c r="O2" s="3"/>
      <c r="P2" s="197" t="s">
        <v>4</v>
      </c>
      <c r="Q2" s="197" t="s">
        <v>4</v>
      </c>
      <c r="R2" s="199" t="s">
        <v>4</v>
      </c>
      <c r="S2" s="3"/>
      <c r="V2" s="4"/>
      <c r="W2" s="4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3:44" s="1" customFormat="1" ht="13.5" customHeight="1" thickBot="1">
      <c r="C3" s="6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198"/>
      <c r="Q3" s="198"/>
      <c r="R3" s="200"/>
      <c r="S3" s="3"/>
      <c r="T3" s="3"/>
      <c r="U3" s="3"/>
      <c r="V3" s="4"/>
      <c r="W3" s="4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</row>
    <row r="4" spans="3:44" s="1" customFormat="1" ht="12.75">
      <c r="C4" s="6"/>
      <c r="D4" s="3"/>
      <c r="E4" s="3"/>
      <c r="F4" s="10"/>
      <c r="G4" s="192"/>
      <c r="H4" s="3"/>
      <c r="I4" s="3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3:44" s="1" customFormat="1" ht="12.75">
      <c r="C5" s="6"/>
      <c r="D5" s="3"/>
      <c r="E5" s="3"/>
      <c r="F5" s="10" t="s">
        <v>6</v>
      </c>
      <c r="G5" s="193"/>
      <c r="H5" s="3"/>
      <c r="I5" s="3"/>
      <c r="J5" s="9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4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3:44" s="1" customFormat="1" ht="12.75">
      <c r="C6" s="6"/>
      <c r="D6" s="3"/>
      <c r="E6" s="3"/>
      <c r="F6" s="4"/>
      <c r="G6" s="194"/>
      <c r="H6" s="3"/>
      <c r="I6" s="3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4"/>
      <c r="W6" s="4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3:44" s="1" customFormat="1" ht="13.5" thickBot="1">
      <c r="C7" s="6"/>
      <c r="D7" s="3"/>
      <c r="E7" s="3"/>
      <c r="F7" s="87"/>
      <c r="G7" s="9"/>
      <c r="H7" s="9"/>
      <c r="I7" s="9"/>
      <c r="J7" s="9"/>
      <c r="K7" s="3"/>
      <c r="L7" s="3"/>
      <c r="M7" s="3"/>
      <c r="N7" s="3"/>
      <c r="O7" s="3"/>
      <c r="P7" s="3"/>
      <c r="Q7" s="3"/>
      <c r="R7" s="3"/>
      <c r="S7" s="3"/>
      <c r="T7" s="12"/>
      <c r="U7" s="3"/>
      <c r="V7" s="4"/>
      <c r="W7" s="4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</row>
    <row r="8" spans="1:44" ht="18" customHeight="1">
      <c r="A8" s="13" t="s">
        <v>8</v>
      </c>
      <c r="B8" s="13" t="s">
        <v>9</v>
      </c>
      <c r="C8" s="14" t="s">
        <v>10</v>
      </c>
      <c r="D8" s="14" t="s">
        <v>11</v>
      </c>
      <c r="E8" s="14" t="s">
        <v>12</v>
      </c>
      <c r="F8" s="14" t="s">
        <v>13</v>
      </c>
      <c r="G8" s="14" t="s">
        <v>14</v>
      </c>
      <c r="H8" s="18" t="s">
        <v>112</v>
      </c>
      <c r="I8" s="19" t="s">
        <v>27</v>
      </c>
      <c r="J8" s="19" t="s">
        <v>28</v>
      </c>
      <c r="K8" s="19" t="s">
        <v>113</v>
      </c>
      <c r="L8" s="19" t="s">
        <v>37</v>
      </c>
      <c r="M8" s="21" t="s">
        <v>15</v>
      </c>
      <c r="N8" s="19" t="s">
        <v>114</v>
      </c>
      <c r="O8" s="21" t="s">
        <v>31</v>
      </c>
      <c r="P8" s="21" t="s">
        <v>32</v>
      </c>
      <c r="Q8" s="19" t="s">
        <v>30</v>
      </c>
      <c r="R8" s="21" t="s">
        <v>25</v>
      </c>
      <c r="S8" s="21" t="s">
        <v>22</v>
      </c>
      <c r="T8" s="21" t="s">
        <v>24</v>
      </c>
      <c r="U8" s="21" t="s">
        <v>115</v>
      </c>
      <c r="V8" s="19" t="s">
        <v>23</v>
      </c>
      <c r="W8" s="19" t="s">
        <v>29</v>
      </c>
      <c r="X8" s="21" t="s">
        <v>19</v>
      </c>
      <c r="Y8" s="20" t="s">
        <v>20</v>
      </c>
      <c r="Z8" s="22" t="s">
        <v>26</v>
      </c>
      <c r="AA8" s="88" t="s">
        <v>21</v>
      </c>
      <c r="AB8" s="20" t="s">
        <v>116</v>
      </c>
      <c r="AC8" s="89" t="s">
        <v>18</v>
      </c>
      <c r="AD8" s="17" t="s">
        <v>35</v>
      </c>
      <c r="AE8" s="17" t="s">
        <v>36</v>
      </c>
      <c r="AF8" s="17" t="s">
        <v>33</v>
      </c>
      <c r="AG8" s="17" t="s">
        <v>117</v>
      </c>
      <c r="AH8" s="17" t="s">
        <v>16</v>
      </c>
      <c r="AI8" s="25" t="s">
        <v>23</v>
      </c>
      <c r="AJ8" s="17" t="s">
        <v>118</v>
      </c>
      <c r="AK8" s="25" t="s">
        <v>38</v>
      </c>
      <c r="AL8" s="25" t="s">
        <v>17</v>
      </c>
      <c r="AM8" s="25" t="s">
        <v>39</v>
      </c>
      <c r="AN8" s="25" t="s">
        <v>40</v>
      </c>
      <c r="AO8" s="25" t="s">
        <v>41</v>
      </c>
      <c r="AP8" s="25" t="s">
        <v>34</v>
      </c>
      <c r="AQ8" s="25" t="s">
        <v>42</v>
      </c>
      <c r="AR8" s="25" t="s">
        <v>119</v>
      </c>
    </row>
    <row r="9" spans="1:44" ht="31.5" customHeight="1">
      <c r="A9" s="27" t="s">
        <v>43</v>
      </c>
      <c r="B9" s="27">
        <v>37</v>
      </c>
      <c r="C9" s="28">
        <f aca="true" ca="1" t="shared" si="0" ref="C9:C17">OFFSET(C9,11,0)</f>
        <v>1</v>
      </c>
      <c r="D9" s="90" t="s">
        <v>120</v>
      </c>
      <c r="E9" s="27" t="s">
        <v>4</v>
      </c>
      <c r="F9" s="27">
        <v>99</v>
      </c>
      <c r="G9" s="30" t="s">
        <v>45</v>
      </c>
      <c r="H9" s="32"/>
      <c r="I9" s="32"/>
      <c r="J9" s="32"/>
      <c r="K9" s="32"/>
      <c r="L9" s="32"/>
      <c r="M9" s="33"/>
      <c r="N9" s="32"/>
      <c r="O9" s="32"/>
      <c r="P9" s="32"/>
      <c r="Q9" s="33" t="s">
        <v>48</v>
      </c>
      <c r="R9" s="32"/>
      <c r="S9" s="32"/>
      <c r="T9" s="33"/>
      <c r="U9" s="32"/>
      <c r="V9" s="32"/>
      <c r="W9" s="32"/>
      <c r="X9" s="33"/>
      <c r="Y9" s="32"/>
      <c r="Z9" s="32"/>
      <c r="AA9" s="32"/>
      <c r="AB9" s="32"/>
      <c r="AC9" s="32"/>
      <c r="AD9" s="34" t="s">
        <v>48</v>
      </c>
      <c r="AE9" s="34" t="s">
        <v>48</v>
      </c>
      <c r="AF9" s="34" t="s">
        <v>47</v>
      </c>
      <c r="AG9" s="34" t="s">
        <v>46</v>
      </c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</row>
    <row r="10" spans="1:44" ht="31.5" customHeight="1">
      <c r="A10" s="27" t="s">
        <v>50</v>
      </c>
      <c r="B10" s="27">
        <v>53</v>
      </c>
      <c r="C10" s="28">
        <f ca="1" t="shared" si="0"/>
        <v>2</v>
      </c>
      <c r="D10" s="90" t="s">
        <v>121</v>
      </c>
      <c r="E10" s="27" t="s">
        <v>4</v>
      </c>
      <c r="F10" s="27">
        <v>80</v>
      </c>
      <c r="G10" s="30" t="s">
        <v>122</v>
      </c>
      <c r="H10" s="32"/>
      <c r="I10" s="32"/>
      <c r="J10" s="32"/>
      <c r="K10" s="32"/>
      <c r="L10" s="33" t="s">
        <v>48</v>
      </c>
      <c r="M10" s="32"/>
      <c r="N10" s="32"/>
      <c r="O10" s="33"/>
      <c r="P10" s="32"/>
      <c r="Q10" s="32"/>
      <c r="R10" s="33"/>
      <c r="S10" s="32"/>
      <c r="T10" s="32"/>
      <c r="U10" s="32"/>
      <c r="V10" s="33" t="s">
        <v>48</v>
      </c>
      <c r="W10" s="32"/>
      <c r="X10" s="32"/>
      <c r="Y10" s="33"/>
      <c r="Z10" s="32"/>
      <c r="AA10" s="32"/>
      <c r="AB10" s="32"/>
      <c r="AC10" s="32"/>
      <c r="AD10" s="34" t="s">
        <v>46</v>
      </c>
      <c r="AE10" s="35"/>
      <c r="AF10" s="35"/>
      <c r="AG10" s="35"/>
      <c r="AH10" s="34" t="s">
        <v>48</v>
      </c>
      <c r="AI10" s="34"/>
      <c r="AJ10" s="34" t="s">
        <v>48</v>
      </c>
      <c r="AK10" s="35"/>
      <c r="AL10" s="35"/>
      <c r="AM10" s="35"/>
      <c r="AN10" s="35"/>
      <c r="AO10" s="35"/>
      <c r="AP10" s="35"/>
      <c r="AQ10" s="35"/>
      <c r="AR10" s="35"/>
    </row>
    <row r="11" spans="1:44" ht="31.5" customHeight="1">
      <c r="A11" s="27" t="s">
        <v>50</v>
      </c>
      <c r="B11" s="27">
        <v>49</v>
      </c>
      <c r="C11" s="28">
        <f ca="1" t="shared" si="0"/>
        <v>3</v>
      </c>
      <c r="D11" s="90" t="s">
        <v>123</v>
      </c>
      <c r="E11" s="27" t="s">
        <v>4</v>
      </c>
      <c r="F11" s="27">
        <v>81</v>
      </c>
      <c r="G11" s="30" t="s">
        <v>124</v>
      </c>
      <c r="H11" s="32"/>
      <c r="I11" s="32"/>
      <c r="J11" s="32"/>
      <c r="K11" s="33" t="s">
        <v>49</v>
      </c>
      <c r="L11" s="32"/>
      <c r="M11" s="32"/>
      <c r="N11" s="32"/>
      <c r="O11" s="32"/>
      <c r="P11" s="33"/>
      <c r="Q11" s="32"/>
      <c r="R11" s="32"/>
      <c r="S11" s="33"/>
      <c r="T11" s="32"/>
      <c r="U11" s="32"/>
      <c r="V11" s="32"/>
      <c r="W11" s="33" t="s">
        <v>46</v>
      </c>
      <c r="X11" s="32"/>
      <c r="Y11" s="32"/>
      <c r="Z11" s="33" t="s">
        <v>48</v>
      </c>
      <c r="AA11" s="32"/>
      <c r="AB11" s="32"/>
      <c r="AC11" s="32"/>
      <c r="AD11" s="35"/>
      <c r="AE11" s="34" t="s">
        <v>94</v>
      </c>
      <c r="AF11" s="35"/>
      <c r="AG11" s="35"/>
      <c r="AH11" s="34" t="s">
        <v>48</v>
      </c>
      <c r="AI11" s="35"/>
      <c r="AJ11" s="35"/>
      <c r="AK11" s="34"/>
      <c r="AL11" s="35"/>
      <c r="AM11" s="35"/>
      <c r="AN11" s="35"/>
      <c r="AO11" s="35"/>
      <c r="AP11" s="35"/>
      <c r="AQ11" s="35"/>
      <c r="AR11" s="35"/>
    </row>
    <row r="12" spans="1:44" ht="31.5" customHeight="1">
      <c r="A12" s="27" t="s">
        <v>125</v>
      </c>
      <c r="B12" s="27">
        <v>35</v>
      </c>
      <c r="C12" s="28">
        <f ca="1" t="shared" si="0"/>
        <v>4</v>
      </c>
      <c r="D12" s="90" t="s">
        <v>126</v>
      </c>
      <c r="E12" s="27" t="s">
        <v>4</v>
      </c>
      <c r="F12" s="27">
        <v>81</v>
      </c>
      <c r="G12" s="30" t="s">
        <v>127</v>
      </c>
      <c r="H12" s="32"/>
      <c r="I12" s="32"/>
      <c r="J12" s="33" t="s">
        <v>48</v>
      </c>
      <c r="K12" s="32"/>
      <c r="L12" s="32"/>
      <c r="M12" s="33"/>
      <c r="N12" s="32"/>
      <c r="O12" s="32"/>
      <c r="P12" s="32"/>
      <c r="Q12" s="32"/>
      <c r="R12" s="33"/>
      <c r="S12" s="32"/>
      <c r="T12" s="32"/>
      <c r="U12" s="33"/>
      <c r="V12" s="32"/>
      <c r="W12" s="32"/>
      <c r="X12" s="32"/>
      <c r="Y12" s="32"/>
      <c r="Z12" s="32"/>
      <c r="AA12" s="33"/>
      <c r="AB12" s="32"/>
      <c r="AC12" s="32"/>
      <c r="AD12" s="35"/>
      <c r="AE12" s="35"/>
      <c r="AF12" s="35"/>
      <c r="AG12" s="35"/>
      <c r="AH12" s="35"/>
      <c r="AI12" s="35"/>
      <c r="AJ12" s="35"/>
      <c r="AK12" s="34"/>
      <c r="AL12" s="34"/>
      <c r="AM12" s="34"/>
      <c r="AN12" s="35"/>
      <c r="AO12" s="35"/>
      <c r="AP12" s="35"/>
      <c r="AQ12" s="35"/>
      <c r="AR12" s="35"/>
    </row>
    <row r="13" spans="1:44" ht="31.5" customHeight="1">
      <c r="A13" s="27" t="s">
        <v>104</v>
      </c>
      <c r="B13" s="27">
        <v>86</v>
      </c>
      <c r="C13" s="28">
        <f ca="1" t="shared" si="0"/>
        <v>5</v>
      </c>
      <c r="D13" s="90" t="s">
        <v>128</v>
      </c>
      <c r="E13" s="27" t="s">
        <v>4</v>
      </c>
      <c r="F13" s="27">
        <v>82</v>
      </c>
      <c r="G13" s="30" t="s">
        <v>106</v>
      </c>
      <c r="H13" s="32"/>
      <c r="I13" s="33" t="s">
        <v>94</v>
      </c>
      <c r="J13" s="32"/>
      <c r="K13" s="32"/>
      <c r="L13" s="32"/>
      <c r="M13" s="32"/>
      <c r="N13" s="32"/>
      <c r="O13" s="33"/>
      <c r="P13" s="32"/>
      <c r="Q13" s="32"/>
      <c r="R13" s="32"/>
      <c r="S13" s="33"/>
      <c r="T13" s="32"/>
      <c r="U13" s="32"/>
      <c r="V13" s="32"/>
      <c r="W13" s="32"/>
      <c r="X13" s="33"/>
      <c r="Y13" s="32"/>
      <c r="Z13" s="32"/>
      <c r="AA13" s="32"/>
      <c r="AB13" s="33"/>
      <c r="AC13" s="32"/>
      <c r="AD13" s="35"/>
      <c r="AE13" s="35"/>
      <c r="AF13" s="35"/>
      <c r="AG13" s="35"/>
      <c r="AH13" s="35"/>
      <c r="AI13" s="35"/>
      <c r="AJ13" s="35"/>
      <c r="AK13" s="35"/>
      <c r="AL13" s="34"/>
      <c r="AM13" s="35"/>
      <c r="AN13" s="34"/>
      <c r="AO13" s="34"/>
      <c r="AP13" s="35"/>
      <c r="AQ13" s="35"/>
      <c r="AR13" s="35"/>
    </row>
    <row r="14" spans="1:44" ht="31.5" customHeight="1">
      <c r="A14" s="27" t="s">
        <v>50</v>
      </c>
      <c r="B14" s="27">
        <v>72</v>
      </c>
      <c r="C14" s="28">
        <f ca="1" t="shared" si="0"/>
        <v>6</v>
      </c>
      <c r="D14" s="90" t="s">
        <v>129</v>
      </c>
      <c r="E14" s="27" t="s">
        <v>4</v>
      </c>
      <c r="F14" s="27">
        <v>82</v>
      </c>
      <c r="G14" s="30" t="s">
        <v>108</v>
      </c>
      <c r="H14" s="33" t="s">
        <v>46</v>
      </c>
      <c r="I14" s="32"/>
      <c r="J14" s="32"/>
      <c r="K14" s="32"/>
      <c r="L14" s="32"/>
      <c r="M14" s="32"/>
      <c r="N14" s="32"/>
      <c r="O14" s="32"/>
      <c r="P14" s="33"/>
      <c r="Q14" s="32"/>
      <c r="R14" s="32"/>
      <c r="S14" s="32"/>
      <c r="T14" s="33"/>
      <c r="U14" s="32"/>
      <c r="V14" s="32"/>
      <c r="W14" s="32"/>
      <c r="X14" s="32"/>
      <c r="Y14" s="33"/>
      <c r="Z14" s="32"/>
      <c r="AA14" s="32"/>
      <c r="AB14" s="32"/>
      <c r="AC14" s="33"/>
      <c r="AD14" s="35"/>
      <c r="AE14" s="35"/>
      <c r="AF14" s="35"/>
      <c r="AG14" s="35"/>
      <c r="AH14" s="35"/>
      <c r="AI14" s="35"/>
      <c r="AJ14" s="35"/>
      <c r="AK14" s="35"/>
      <c r="AL14" s="35"/>
      <c r="AM14" s="34"/>
      <c r="AN14" s="34"/>
      <c r="AO14" s="35"/>
      <c r="AP14" s="34"/>
      <c r="AQ14" s="35"/>
      <c r="AR14" s="35"/>
    </row>
    <row r="15" spans="1:44" s="39" customFormat="1" ht="31.5" customHeight="1">
      <c r="A15" s="27" t="s">
        <v>50</v>
      </c>
      <c r="B15" s="27">
        <v>85</v>
      </c>
      <c r="C15" s="28">
        <f ca="1" t="shared" si="0"/>
        <v>7</v>
      </c>
      <c r="D15" s="90" t="s">
        <v>130</v>
      </c>
      <c r="E15" s="27" t="s">
        <v>58</v>
      </c>
      <c r="F15" s="27">
        <v>84</v>
      </c>
      <c r="G15" s="30" t="s">
        <v>67</v>
      </c>
      <c r="H15" s="32"/>
      <c r="I15" s="32"/>
      <c r="J15" s="33" t="s">
        <v>56</v>
      </c>
      <c r="K15" s="32"/>
      <c r="L15" s="32"/>
      <c r="M15" s="32"/>
      <c r="N15" s="33" t="s">
        <v>46</v>
      </c>
      <c r="O15" s="32"/>
      <c r="P15" s="32"/>
      <c r="Q15" s="33" t="s">
        <v>46</v>
      </c>
      <c r="R15" s="32"/>
      <c r="S15" s="32"/>
      <c r="T15" s="32"/>
      <c r="U15" s="32"/>
      <c r="V15" s="33" t="s">
        <v>49</v>
      </c>
      <c r="W15" s="32"/>
      <c r="X15" s="32"/>
      <c r="Y15" s="32"/>
      <c r="Z15" s="33" t="s">
        <v>131</v>
      </c>
      <c r="AA15" s="32"/>
      <c r="AB15" s="32"/>
      <c r="AC15" s="32"/>
      <c r="AD15" s="37"/>
      <c r="AE15" s="37"/>
      <c r="AF15" s="37"/>
      <c r="AG15" s="37"/>
      <c r="AH15" s="37"/>
      <c r="AI15" s="38"/>
      <c r="AJ15" s="37"/>
      <c r="AK15" s="37"/>
      <c r="AL15" s="37"/>
      <c r="AM15" s="37"/>
      <c r="AN15" s="37"/>
      <c r="AO15" s="38"/>
      <c r="AP15" s="38"/>
      <c r="AQ15" s="38"/>
      <c r="AR15" s="37"/>
    </row>
    <row r="16" spans="1:44" ht="31.5" customHeight="1">
      <c r="A16" s="27" t="s">
        <v>50</v>
      </c>
      <c r="B16" s="27">
        <v>85</v>
      </c>
      <c r="C16" s="28">
        <f ca="1" t="shared" si="0"/>
        <v>8</v>
      </c>
      <c r="D16" s="36" t="s">
        <v>132</v>
      </c>
      <c r="E16" s="27" t="s">
        <v>4</v>
      </c>
      <c r="F16" s="27">
        <v>95</v>
      </c>
      <c r="G16" s="30" t="s">
        <v>133</v>
      </c>
      <c r="H16" s="32"/>
      <c r="I16" s="33" t="s">
        <v>48</v>
      </c>
      <c r="J16" s="32"/>
      <c r="K16" s="32"/>
      <c r="L16" s="33" t="s">
        <v>48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3" t="s">
        <v>48</v>
      </c>
      <c r="X16" s="32"/>
      <c r="Y16" s="32"/>
      <c r="Z16" s="32"/>
      <c r="AA16" s="33"/>
      <c r="AB16" s="32"/>
      <c r="AC16" s="33"/>
      <c r="AD16" s="35"/>
      <c r="AE16" s="35"/>
      <c r="AF16" s="34" t="s">
        <v>94</v>
      </c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4"/>
      <c r="AR16" s="34"/>
    </row>
    <row r="17" spans="1:44" ht="31.5" customHeight="1">
      <c r="A17" s="27" t="s">
        <v>43</v>
      </c>
      <c r="B17" s="27">
        <v>37</v>
      </c>
      <c r="C17" s="28">
        <f ca="1" t="shared" si="0"/>
        <v>9</v>
      </c>
      <c r="D17" s="90" t="s">
        <v>134</v>
      </c>
      <c r="E17" s="27" t="s">
        <v>4</v>
      </c>
      <c r="F17" s="27">
        <v>98</v>
      </c>
      <c r="G17" s="30" t="s">
        <v>135</v>
      </c>
      <c r="H17" s="33" t="s">
        <v>48</v>
      </c>
      <c r="I17" s="32"/>
      <c r="J17" s="32"/>
      <c r="K17" s="33" t="s">
        <v>48</v>
      </c>
      <c r="L17" s="32"/>
      <c r="M17" s="32"/>
      <c r="N17" s="33" t="s">
        <v>48</v>
      </c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3"/>
      <c r="AC17" s="32"/>
      <c r="AD17" s="35"/>
      <c r="AE17" s="35"/>
      <c r="AF17" s="35"/>
      <c r="AG17" s="34" t="s">
        <v>47</v>
      </c>
      <c r="AH17" s="35"/>
      <c r="AI17" s="35"/>
      <c r="AJ17" s="34" t="s">
        <v>94</v>
      </c>
      <c r="AK17" s="35"/>
      <c r="AL17" s="35"/>
      <c r="AM17" s="35"/>
      <c r="AN17" s="35"/>
      <c r="AO17" s="35"/>
      <c r="AP17" s="35"/>
      <c r="AQ17" s="35"/>
      <c r="AR17" s="34"/>
    </row>
    <row r="18" spans="4:16" ht="24" customHeight="1" thickBot="1">
      <c r="D18" s="41"/>
      <c r="E18" s="42"/>
      <c r="F18" s="42"/>
      <c r="G18" s="41"/>
      <c r="M18" s="215" t="s">
        <v>68</v>
      </c>
      <c r="N18" s="215"/>
      <c r="O18" s="215"/>
      <c r="P18" s="215"/>
    </row>
    <row r="19" spans="1:27" ht="24" customHeight="1" thickBot="1">
      <c r="A19" s="13" t="s">
        <v>8</v>
      </c>
      <c r="B19" s="13" t="s">
        <v>9</v>
      </c>
      <c r="C19" s="14" t="s">
        <v>10</v>
      </c>
      <c r="D19" s="15" t="s">
        <v>11</v>
      </c>
      <c r="E19" s="15" t="s">
        <v>12</v>
      </c>
      <c r="F19" s="91" t="s">
        <v>69</v>
      </c>
      <c r="G19" s="16" t="s">
        <v>14</v>
      </c>
      <c r="H19" s="47" t="s">
        <v>70</v>
      </c>
      <c r="I19" s="48" t="s">
        <v>71</v>
      </c>
      <c r="J19" s="48" t="s">
        <v>72</v>
      </c>
      <c r="K19" s="48" t="s">
        <v>73</v>
      </c>
      <c r="L19" s="49" t="s">
        <v>74</v>
      </c>
      <c r="M19" s="47" t="s">
        <v>75</v>
      </c>
      <c r="N19" s="50" t="s">
        <v>76</v>
      </c>
      <c r="O19" s="50" t="s">
        <v>136</v>
      </c>
      <c r="P19" s="50" t="s">
        <v>137</v>
      </c>
      <c r="Q19" s="217" t="s">
        <v>77</v>
      </c>
      <c r="R19" s="218"/>
      <c r="S19" s="51" t="s">
        <v>78</v>
      </c>
      <c r="T19" s="201" t="s">
        <v>79</v>
      </c>
      <c r="U19" s="191"/>
      <c r="W19" s="212" t="s">
        <v>80</v>
      </c>
      <c r="X19" s="213"/>
      <c r="Y19" s="213"/>
      <c r="Z19" s="213"/>
      <c r="AA19" s="214"/>
    </row>
    <row r="20" spans="1:27" ht="15" customHeight="1">
      <c r="A20" s="27" t="str">
        <f aca="true" ca="1" t="shared" si="1" ref="A20:B28">OFFSET(A20,-11,0)</f>
        <v>TBO</v>
      </c>
      <c r="B20" s="27">
        <f ca="1" t="shared" si="1"/>
        <v>37</v>
      </c>
      <c r="C20" s="13">
        <v>1</v>
      </c>
      <c r="D20" s="92" t="str">
        <f aca="true" ca="1" t="shared" si="2" ref="D20:E28">OFFSET(D20,-11,0)</f>
        <v>DUMON Laurent</v>
      </c>
      <c r="E20" s="27" t="str">
        <f ca="1" t="shared" si="2"/>
        <v>1</v>
      </c>
      <c r="F20" s="27">
        <v>30</v>
      </c>
      <c r="G20" s="53" t="str">
        <f aca="true" ca="1" t="shared" si="3" ref="G20:G28">OFFSET(G20,-11,0)</f>
        <v>JUDO CLUB STE MAURE</v>
      </c>
      <c r="H20" s="54">
        <v>0</v>
      </c>
      <c r="I20" s="55"/>
      <c r="J20" s="55"/>
      <c r="K20" s="55"/>
      <c r="L20" s="56"/>
      <c r="M20" s="93">
        <v>0</v>
      </c>
      <c r="N20" s="94">
        <v>0</v>
      </c>
      <c r="O20" s="95">
        <v>0</v>
      </c>
      <c r="P20" s="96">
        <v>10</v>
      </c>
      <c r="Q20" s="219">
        <f aca="true" t="shared" si="4" ref="Q20:Q28">SUM(H20:P20)</f>
        <v>10</v>
      </c>
      <c r="R20" s="220"/>
      <c r="S20" s="97"/>
      <c r="T20" s="190">
        <f aca="true" t="shared" si="5" ref="T20:T28">SUM(F20,Q20)</f>
        <v>40</v>
      </c>
      <c r="U20" s="191"/>
      <c r="W20" s="61" t="s">
        <v>35</v>
      </c>
      <c r="X20" s="61" t="s">
        <v>36</v>
      </c>
      <c r="Y20" s="61" t="s">
        <v>33</v>
      </c>
      <c r="Z20" s="61" t="s">
        <v>117</v>
      </c>
      <c r="AA20" s="61" t="s">
        <v>16</v>
      </c>
    </row>
    <row r="21" spans="1:27" ht="15" customHeight="1">
      <c r="A21" s="27" t="str">
        <f ca="1" t="shared" si="1"/>
        <v>PDL</v>
      </c>
      <c r="B21" s="27">
        <f ca="1" t="shared" si="1"/>
        <v>53</v>
      </c>
      <c r="C21" s="13">
        <v>2</v>
      </c>
      <c r="D21" s="92" t="str">
        <f ca="1" t="shared" si="2"/>
        <v>PINEAU Laurent</v>
      </c>
      <c r="E21" s="27" t="str">
        <f ca="1" t="shared" si="2"/>
        <v>1</v>
      </c>
      <c r="F21" s="27">
        <v>10</v>
      </c>
      <c r="G21" s="53" t="str">
        <f ca="1" t="shared" si="3"/>
        <v>U.S. DE ST BERTHEVIN</v>
      </c>
      <c r="H21" s="63">
        <v>0</v>
      </c>
      <c r="I21" s="64">
        <v>0</v>
      </c>
      <c r="J21" s="64"/>
      <c r="K21" s="64"/>
      <c r="L21" s="65"/>
      <c r="M21" s="98">
        <v>10</v>
      </c>
      <c r="N21" s="99">
        <v>0</v>
      </c>
      <c r="O21" s="100">
        <v>0</v>
      </c>
      <c r="P21" s="101"/>
      <c r="Q21" s="208">
        <f t="shared" si="4"/>
        <v>10</v>
      </c>
      <c r="R21" s="209"/>
      <c r="S21" s="97"/>
      <c r="T21" s="190">
        <f t="shared" si="5"/>
        <v>20</v>
      </c>
      <c r="U21" s="191"/>
      <c r="W21" s="60" t="s">
        <v>23</v>
      </c>
      <c r="X21" s="61" t="s">
        <v>118</v>
      </c>
      <c r="Y21" s="60" t="s">
        <v>38</v>
      </c>
      <c r="Z21" s="60" t="s">
        <v>17</v>
      </c>
      <c r="AA21" s="60" t="s">
        <v>39</v>
      </c>
    </row>
    <row r="22" spans="1:27" ht="15" customHeight="1">
      <c r="A22" s="27" t="str">
        <f ca="1" t="shared" si="1"/>
        <v>PDL</v>
      </c>
      <c r="B22" s="27">
        <f ca="1" t="shared" si="1"/>
        <v>49</v>
      </c>
      <c r="C22" s="13">
        <v>3</v>
      </c>
      <c r="D22" s="53" t="str">
        <f ca="1" t="shared" si="2"/>
        <v>DEVIERE Franck</v>
      </c>
      <c r="E22" s="27" t="str">
        <f ca="1" t="shared" si="2"/>
        <v>1</v>
      </c>
      <c r="F22" s="27">
        <v>50</v>
      </c>
      <c r="G22" s="53" t="str">
        <f ca="1" t="shared" si="3"/>
        <v>ES DE L AUBANCE</v>
      </c>
      <c r="H22" s="63">
        <v>10</v>
      </c>
      <c r="I22" s="64">
        <v>10</v>
      </c>
      <c r="J22" s="64">
        <v>0</v>
      </c>
      <c r="K22" s="64" t="s">
        <v>81</v>
      </c>
      <c r="L22" s="65"/>
      <c r="M22" s="98">
        <v>10</v>
      </c>
      <c r="N22" s="99">
        <v>0</v>
      </c>
      <c r="O22" s="100"/>
      <c r="P22" s="102"/>
      <c r="Q22" s="208">
        <f t="shared" si="4"/>
        <v>30</v>
      </c>
      <c r="R22" s="209"/>
      <c r="S22" s="97"/>
      <c r="T22" s="190">
        <f t="shared" si="5"/>
        <v>80</v>
      </c>
      <c r="U22" s="191"/>
      <c r="W22" s="60" t="s">
        <v>40</v>
      </c>
      <c r="X22" s="60" t="s">
        <v>41</v>
      </c>
      <c r="Y22" s="60" t="s">
        <v>34</v>
      </c>
      <c r="Z22" s="67" t="s">
        <v>42</v>
      </c>
      <c r="AA22" s="67" t="s">
        <v>119</v>
      </c>
    </row>
    <row r="23" spans="1:21" ht="15" customHeight="1">
      <c r="A23" s="27" t="str">
        <f ca="1" t="shared" si="1"/>
        <v>BRE</v>
      </c>
      <c r="B23" s="27">
        <f ca="1" t="shared" si="1"/>
        <v>35</v>
      </c>
      <c r="C23" s="13">
        <v>4</v>
      </c>
      <c r="D23" s="92" t="str">
        <f ca="1" t="shared" si="2"/>
        <v>PRIMAULT Dominique</v>
      </c>
      <c r="E23" s="27" t="str">
        <f ca="1" t="shared" si="2"/>
        <v>1</v>
      </c>
      <c r="F23" s="27">
        <v>87</v>
      </c>
      <c r="G23" s="53" t="str">
        <f ca="1" t="shared" si="3"/>
        <v>AS DE CHANTEPIE JUDO</v>
      </c>
      <c r="H23" s="63">
        <v>0</v>
      </c>
      <c r="I23" s="64" t="s">
        <v>82</v>
      </c>
      <c r="J23" s="64"/>
      <c r="K23" s="64"/>
      <c r="L23" s="65"/>
      <c r="M23" s="98"/>
      <c r="N23" s="99"/>
      <c r="O23" s="100"/>
      <c r="P23" s="102"/>
      <c r="Q23" s="208">
        <f t="shared" si="4"/>
        <v>0</v>
      </c>
      <c r="R23" s="209"/>
      <c r="S23" s="97"/>
      <c r="T23" s="190">
        <f t="shared" si="5"/>
        <v>87</v>
      </c>
      <c r="U23" s="191"/>
    </row>
    <row r="24" spans="1:27" ht="15" customHeight="1">
      <c r="A24" s="27" t="str">
        <f ca="1" t="shared" si="1"/>
        <v>PC</v>
      </c>
      <c r="B24" s="27">
        <f ca="1" t="shared" si="1"/>
        <v>86</v>
      </c>
      <c r="C24" s="13">
        <v>5</v>
      </c>
      <c r="D24" s="92" t="str">
        <f ca="1" t="shared" si="2"/>
        <v>CIBOT Jean Francois</v>
      </c>
      <c r="E24" s="27" t="str">
        <f ca="1" t="shared" si="2"/>
        <v>1</v>
      </c>
      <c r="F24" s="27">
        <v>90</v>
      </c>
      <c r="G24" s="53" t="str">
        <f ca="1" t="shared" si="3"/>
        <v>JUDO CLUB VIVONNOIS</v>
      </c>
      <c r="H24" s="63">
        <v>10</v>
      </c>
      <c r="I24" s="64" t="s">
        <v>81</v>
      </c>
      <c r="J24" s="64"/>
      <c r="K24" s="64"/>
      <c r="L24" s="65"/>
      <c r="M24" s="98"/>
      <c r="N24" s="99"/>
      <c r="O24" s="100"/>
      <c r="P24" s="102"/>
      <c r="Q24" s="208">
        <f t="shared" si="4"/>
        <v>10</v>
      </c>
      <c r="R24" s="209"/>
      <c r="S24" s="97"/>
      <c r="T24" s="202">
        <f t="shared" si="5"/>
        <v>100</v>
      </c>
      <c r="U24" s="222"/>
      <c r="AA24" s="62"/>
    </row>
    <row r="25" spans="1:27" ht="15" customHeight="1" thickBot="1">
      <c r="A25" s="27" t="str">
        <f ca="1" t="shared" si="1"/>
        <v>PDL</v>
      </c>
      <c r="B25" s="27">
        <f ca="1" t="shared" si="1"/>
        <v>72</v>
      </c>
      <c r="C25" s="13">
        <v>6</v>
      </c>
      <c r="D25" s="92" t="str">
        <f ca="1" t="shared" si="2"/>
        <v>LEMAIRE Frederic</v>
      </c>
      <c r="E25" s="27" t="str">
        <f ca="1" t="shared" si="2"/>
        <v>1</v>
      </c>
      <c r="F25" s="27">
        <v>97</v>
      </c>
      <c r="G25" s="53" t="str">
        <f ca="1" t="shared" si="3"/>
        <v>ANTONNIERE JUDO CLUB 72</v>
      </c>
      <c r="H25" s="63">
        <v>10</v>
      </c>
      <c r="I25" s="64" t="s">
        <v>81</v>
      </c>
      <c r="J25" s="64"/>
      <c r="K25" s="64"/>
      <c r="L25" s="65"/>
      <c r="M25" s="98"/>
      <c r="N25" s="99"/>
      <c r="O25" s="100"/>
      <c r="P25" s="102"/>
      <c r="Q25" s="208">
        <f t="shared" si="4"/>
        <v>10</v>
      </c>
      <c r="R25" s="209"/>
      <c r="S25" s="97"/>
      <c r="T25" s="202">
        <f t="shared" si="5"/>
        <v>107</v>
      </c>
      <c r="U25" s="222"/>
      <c r="Z25" s="185" t="s">
        <v>83</v>
      </c>
      <c r="AA25" s="185"/>
    </row>
    <row r="26" spans="1:27" ht="15" customHeight="1">
      <c r="A26" s="27" t="str">
        <f ca="1" t="shared" si="1"/>
        <v>PDL</v>
      </c>
      <c r="B26" s="27">
        <f ca="1" t="shared" si="1"/>
        <v>85</v>
      </c>
      <c r="C26" s="13">
        <v>7</v>
      </c>
      <c r="D26" s="92" t="str">
        <f ca="1" t="shared" si="2"/>
        <v>REMONDIN Xavier</v>
      </c>
      <c r="E26" s="27" t="str">
        <f ca="1" t="shared" si="2"/>
        <v>2</v>
      </c>
      <c r="F26" s="27">
        <v>0</v>
      </c>
      <c r="G26" s="53" t="str">
        <f ca="1" t="shared" si="3"/>
        <v>ECOLE JUDO RANDORI</v>
      </c>
      <c r="H26" s="63">
        <v>10</v>
      </c>
      <c r="I26" s="64">
        <v>10</v>
      </c>
      <c r="J26" s="64">
        <v>10</v>
      </c>
      <c r="K26" s="64">
        <v>10</v>
      </c>
      <c r="L26" s="65">
        <v>0</v>
      </c>
      <c r="M26" s="103"/>
      <c r="N26" s="104"/>
      <c r="O26" s="105"/>
      <c r="P26" s="106"/>
      <c r="Q26" s="208">
        <f t="shared" si="4"/>
        <v>40</v>
      </c>
      <c r="R26" s="209"/>
      <c r="S26" s="97"/>
      <c r="T26" s="190">
        <f t="shared" si="5"/>
        <v>40</v>
      </c>
      <c r="U26" s="191"/>
      <c r="Z26" s="72" t="s">
        <v>84</v>
      </c>
      <c r="AA26" s="73" t="s">
        <v>85</v>
      </c>
    </row>
    <row r="27" spans="1:27" ht="15" customHeight="1">
      <c r="A27" s="27" t="str">
        <f ca="1" t="shared" si="1"/>
        <v>PDL</v>
      </c>
      <c r="B27" s="27">
        <f ca="1" t="shared" si="1"/>
        <v>85</v>
      </c>
      <c r="C27" s="13">
        <v>8</v>
      </c>
      <c r="D27" s="53" t="str">
        <f ca="1" t="shared" si="2"/>
        <v>LANGLOIS Denis</v>
      </c>
      <c r="E27" s="27" t="str">
        <f ca="1" t="shared" si="2"/>
        <v>1</v>
      </c>
      <c r="F27" s="27">
        <v>10</v>
      </c>
      <c r="G27" s="53" t="str">
        <f ca="1" t="shared" si="3"/>
        <v>JUDO JARDAIS</v>
      </c>
      <c r="H27" s="63">
        <v>0</v>
      </c>
      <c r="I27" s="64">
        <v>0</v>
      </c>
      <c r="J27" s="64">
        <v>0</v>
      </c>
      <c r="K27" s="64"/>
      <c r="L27" s="65"/>
      <c r="M27" s="63">
        <v>10</v>
      </c>
      <c r="N27" s="64"/>
      <c r="O27" s="107"/>
      <c r="P27" s="108"/>
      <c r="Q27" s="208">
        <f t="shared" si="4"/>
        <v>10</v>
      </c>
      <c r="R27" s="209"/>
      <c r="S27" s="97"/>
      <c r="T27" s="190">
        <f t="shared" si="5"/>
        <v>20</v>
      </c>
      <c r="U27" s="191"/>
      <c r="Z27" s="216">
        <v>7</v>
      </c>
      <c r="AA27" s="221">
        <v>10</v>
      </c>
    </row>
    <row r="28" spans="1:27" ht="15" customHeight="1" thickBot="1">
      <c r="A28" s="27" t="str">
        <f ca="1" t="shared" si="1"/>
        <v>TBO</v>
      </c>
      <c r="B28" s="27">
        <f ca="1" t="shared" si="1"/>
        <v>37</v>
      </c>
      <c r="C28" s="13">
        <v>9</v>
      </c>
      <c r="D28" s="92" t="str">
        <f ca="1" t="shared" si="2"/>
        <v>ARRAGAIN Pascal</v>
      </c>
      <c r="E28" s="27" t="str">
        <f ca="1" t="shared" si="2"/>
        <v>1</v>
      </c>
      <c r="F28" s="27">
        <v>25</v>
      </c>
      <c r="G28" s="53" t="str">
        <f ca="1" t="shared" si="3"/>
        <v>ALERTE SP.FONDETTES</v>
      </c>
      <c r="H28" s="76">
        <v>0</v>
      </c>
      <c r="I28" s="77">
        <v>0</v>
      </c>
      <c r="J28" s="77">
        <v>0</v>
      </c>
      <c r="K28" s="77"/>
      <c r="L28" s="78"/>
      <c r="M28" s="76">
        <v>0</v>
      </c>
      <c r="N28" s="77">
        <v>10</v>
      </c>
      <c r="O28" s="109"/>
      <c r="P28" s="110"/>
      <c r="Q28" s="210">
        <f t="shared" si="4"/>
        <v>10</v>
      </c>
      <c r="R28" s="211"/>
      <c r="S28" s="97"/>
      <c r="T28" s="190">
        <f t="shared" si="5"/>
        <v>35</v>
      </c>
      <c r="U28" s="191"/>
      <c r="Z28" s="187"/>
      <c r="AA28" s="189"/>
    </row>
    <row r="29" spans="3:14" ht="11.25">
      <c r="C29" s="26"/>
      <c r="N29" s="26" t="s">
        <v>86</v>
      </c>
    </row>
    <row r="30" spans="3:44" ht="11.25" hidden="1">
      <c r="C30" s="40">
        <f>COUNT(H20:P28)/2</f>
        <v>16</v>
      </c>
      <c r="G30" s="82" t="s">
        <v>87</v>
      </c>
      <c r="H30" s="83">
        <v>1</v>
      </c>
      <c r="I30" s="83">
        <v>2</v>
      </c>
      <c r="J30" s="83">
        <v>3</v>
      </c>
      <c r="K30" s="83">
        <v>4</v>
      </c>
      <c r="L30" s="83">
        <v>5</v>
      </c>
      <c r="M30" s="83"/>
      <c r="N30" s="83">
        <v>6</v>
      </c>
      <c r="O30" s="83"/>
      <c r="P30" s="83"/>
      <c r="Q30" s="83">
        <v>7</v>
      </c>
      <c r="R30" s="83"/>
      <c r="S30" s="83"/>
      <c r="T30" s="83"/>
      <c r="U30" s="83"/>
      <c r="V30" s="83">
        <v>9</v>
      </c>
      <c r="W30" s="83">
        <v>8</v>
      </c>
      <c r="X30" s="83"/>
      <c r="Y30" s="83"/>
      <c r="Z30" s="83">
        <v>10</v>
      </c>
      <c r="AA30" s="83"/>
      <c r="AB30" s="83"/>
      <c r="AC30" s="83"/>
      <c r="AD30" s="84">
        <v>11</v>
      </c>
      <c r="AE30" s="84">
        <v>12</v>
      </c>
      <c r="AF30" s="84">
        <v>13</v>
      </c>
      <c r="AG30" s="84">
        <v>15</v>
      </c>
      <c r="AH30" s="84">
        <v>14</v>
      </c>
      <c r="AI30" s="84"/>
      <c r="AJ30" s="84">
        <v>16</v>
      </c>
      <c r="AK30" s="84"/>
      <c r="AL30" s="84"/>
      <c r="AM30" s="84"/>
      <c r="AN30" s="84"/>
      <c r="AO30" s="84"/>
      <c r="AP30" s="84"/>
      <c r="AQ30" s="84"/>
      <c r="AR30" s="84"/>
    </row>
    <row r="31" spans="7:44" ht="11.25" hidden="1">
      <c r="G31" s="111" t="s">
        <v>88</v>
      </c>
      <c r="H31" s="83">
        <v>1</v>
      </c>
      <c r="I31" s="83">
        <v>1</v>
      </c>
      <c r="J31" s="83">
        <v>1</v>
      </c>
      <c r="K31" s="83">
        <v>1</v>
      </c>
      <c r="L31" s="83">
        <v>1</v>
      </c>
      <c r="M31" s="83"/>
      <c r="N31" s="83">
        <v>2</v>
      </c>
      <c r="O31" s="83"/>
      <c r="P31" s="83"/>
      <c r="Q31" s="83">
        <v>1</v>
      </c>
      <c r="R31" s="83"/>
      <c r="S31" s="83"/>
      <c r="T31" s="83"/>
      <c r="U31" s="83"/>
      <c r="V31" s="83">
        <v>2</v>
      </c>
      <c r="W31" s="83">
        <v>2</v>
      </c>
      <c r="X31" s="83"/>
      <c r="Y31" s="83"/>
      <c r="Z31" s="83">
        <v>3</v>
      </c>
      <c r="AA31" s="83"/>
      <c r="AB31" s="83"/>
      <c r="AC31" s="83"/>
      <c r="AD31" s="84">
        <v>1</v>
      </c>
      <c r="AE31" s="84">
        <v>2</v>
      </c>
      <c r="AF31" s="84">
        <v>3</v>
      </c>
      <c r="AG31" s="84">
        <v>4</v>
      </c>
      <c r="AH31" s="84">
        <v>2</v>
      </c>
      <c r="AI31" s="84"/>
      <c r="AJ31" s="84">
        <v>3</v>
      </c>
      <c r="AK31" s="84"/>
      <c r="AL31" s="84"/>
      <c r="AM31" s="84"/>
      <c r="AN31" s="84"/>
      <c r="AO31" s="84"/>
      <c r="AP31" s="84"/>
      <c r="AQ31" s="84"/>
      <c r="AR31" s="84"/>
    </row>
    <row r="32" spans="7:44" ht="11.25" hidden="1">
      <c r="G32" s="111" t="s">
        <v>89</v>
      </c>
      <c r="H32" s="83">
        <v>1</v>
      </c>
      <c r="I32" s="83">
        <v>1</v>
      </c>
      <c r="J32" s="83">
        <v>1</v>
      </c>
      <c r="K32" s="83">
        <v>2</v>
      </c>
      <c r="L32" s="83">
        <v>2</v>
      </c>
      <c r="M32" s="83"/>
      <c r="N32" s="83">
        <v>3</v>
      </c>
      <c r="O32" s="83"/>
      <c r="P32" s="83"/>
      <c r="Q32" s="83">
        <v>3</v>
      </c>
      <c r="R32" s="83"/>
      <c r="S32" s="83"/>
      <c r="T32" s="83"/>
      <c r="U32" s="83"/>
      <c r="V32" s="83">
        <v>4</v>
      </c>
      <c r="W32" s="83">
        <v>3</v>
      </c>
      <c r="X32" s="83"/>
      <c r="Y32" s="83"/>
      <c r="Z32" s="83">
        <v>5</v>
      </c>
      <c r="AA32" s="83"/>
      <c r="AB32" s="83"/>
      <c r="AC32" s="83"/>
      <c r="AD32" s="84">
        <v>1</v>
      </c>
      <c r="AE32" s="84">
        <v>1</v>
      </c>
      <c r="AF32" s="84">
        <v>1</v>
      </c>
      <c r="AG32" s="84">
        <v>1</v>
      </c>
      <c r="AH32" s="84">
        <v>2</v>
      </c>
      <c r="AI32" s="84"/>
      <c r="AJ32" s="84">
        <v>2</v>
      </c>
      <c r="AK32" s="84"/>
      <c r="AL32" s="84"/>
      <c r="AM32" s="84"/>
      <c r="AN32" s="84"/>
      <c r="AO32" s="84"/>
      <c r="AP32" s="84"/>
      <c r="AQ32" s="84"/>
      <c r="AR32" s="84"/>
    </row>
  </sheetData>
  <sheetProtection/>
  <mergeCells count="31">
    <mergeCell ref="Z25:AA25"/>
    <mergeCell ref="T22:U22"/>
    <mergeCell ref="T27:U27"/>
    <mergeCell ref="AA27:AA28"/>
    <mergeCell ref="T28:U28"/>
    <mergeCell ref="T23:U23"/>
    <mergeCell ref="T24:U24"/>
    <mergeCell ref="T25:U25"/>
    <mergeCell ref="T26:U26"/>
    <mergeCell ref="P1:R1"/>
    <mergeCell ref="K2:N2"/>
    <mergeCell ref="P2:P3"/>
    <mergeCell ref="Q2:Q3"/>
    <mergeCell ref="R2:R3"/>
    <mergeCell ref="W19:AA19"/>
    <mergeCell ref="G4:G6"/>
    <mergeCell ref="M18:P18"/>
    <mergeCell ref="Z27:Z28"/>
    <mergeCell ref="T19:U19"/>
    <mergeCell ref="T20:U20"/>
    <mergeCell ref="T21:U21"/>
    <mergeCell ref="Q19:R19"/>
    <mergeCell ref="Q20:R20"/>
    <mergeCell ref="Q21:R21"/>
    <mergeCell ref="Q26:R26"/>
    <mergeCell ref="Q27:R27"/>
    <mergeCell ref="Q28:R28"/>
    <mergeCell ref="Q22:R22"/>
    <mergeCell ref="Q23:R23"/>
    <mergeCell ref="Q24:R24"/>
    <mergeCell ref="Q25:R25"/>
  </mergeCells>
  <printOptions horizontalCentered="1"/>
  <pageMargins left="0" right="0" top="0" bottom="0" header="0.15748031496062992" footer="0.15"/>
  <pageSetup fitToHeight="1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V26"/>
  <sheetViews>
    <sheetView zoomScale="90" zoomScaleNormal="90" workbookViewId="0" topLeftCell="C8">
      <pane xSplit="5" ySplit="1" topLeftCell="H9" activePane="bottomRight" state="frozen"/>
      <selection pane="topLeft" activeCell="H32" sqref="H31:H32"/>
      <selection pane="topRight" activeCell="H32" sqref="H31:H32"/>
      <selection pane="bottomLeft" activeCell="H32" sqref="H31:H32"/>
      <selection pane="bottomRight" activeCell="H8" sqref="H8"/>
    </sheetView>
  </sheetViews>
  <sheetFormatPr defaultColWidth="11.421875" defaultRowHeight="12.75"/>
  <cols>
    <col min="1" max="1" width="6.140625" style="112" customWidth="1"/>
    <col min="2" max="2" width="5.140625" style="112" customWidth="1"/>
    <col min="3" max="3" width="4.421875" style="116" bestFit="1" customWidth="1"/>
    <col min="4" max="4" width="24.421875" style="112" customWidth="1"/>
    <col min="5" max="5" width="4.8515625" style="112" customWidth="1"/>
    <col min="6" max="6" width="7.7109375" style="114" customWidth="1"/>
    <col min="7" max="7" width="33.8515625" style="112" customWidth="1"/>
    <col min="8" max="22" width="5.28125" style="112" customWidth="1"/>
    <col min="23" max="24" width="5.7109375" style="112" customWidth="1"/>
    <col min="25" max="16384" width="11.421875" style="112" customWidth="1"/>
  </cols>
  <sheetData>
    <row r="1" spans="3:20" ht="13.5" thickBot="1">
      <c r="C1" s="113">
        <v>6</v>
      </c>
      <c r="P1" s="195" t="s">
        <v>0</v>
      </c>
      <c r="Q1" s="195"/>
      <c r="R1" s="195"/>
      <c r="S1" s="115"/>
      <c r="T1" s="115"/>
    </row>
    <row r="2" spans="6:22" ht="16.5" customHeight="1" thickBot="1">
      <c r="F2" s="117" t="s">
        <v>1</v>
      </c>
      <c r="G2" s="8" t="s">
        <v>155</v>
      </c>
      <c r="J2" s="118" t="s">
        <v>3</v>
      </c>
      <c r="K2" s="196">
        <f ca="1">TODAY()</f>
        <v>41330</v>
      </c>
      <c r="L2" s="196"/>
      <c r="M2" s="196"/>
      <c r="N2" s="196"/>
      <c r="P2" s="197" t="s">
        <v>156</v>
      </c>
      <c r="Q2" s="197"/>
      <c r="R2" s="199"/>
      <c r="S2" s="119"/>
      <c r="T2" s="119"/>
      <c r="U2" s="120"/>
      <c r="V2" s="119"/>
    </row>
    <row r="3" spans="16:22" ht="13.5" customHeight="1" thickBot="1">
      <c r="P3" s="198"/>
      <c r="Q3" s="198"/>
      <c r="R3" s="200"/>
      <c r="S3" s="119"/>
      <c r="T3" s="119"/>
      <c r="U3" s="119"/>
      <c r="V3" s="119"/>
    </row>
    <row r="4" spans="6:10" ht="11.25">
      <c r="F4" s="121"/>
      <c r="G4" s="231"/>
      <c r="J4" s="112" t="s">
        <v>5</v>
      </c>
    </row>
    <row r="5" spans="6:10" ht="11.25">
      <c r="F5" s="121" t="s">
        <v>6</v>
      </c>
      <c r="G5" s="232"/>
      <c r="J5" s="118" t="s">
        <v>7</v>
      </c>
    </row>
    <row r="6" spans="7:21" ht="11.25">
      <c r="G6" s="233"/>
      <c r="H6" s="118"/>
      <c r="I6" s="118"/>
      <c r="J6" s="118"/>
      <c r="K6" s="118"/>
      <c r="U6" s="122"/>
    </row>
    <row r="8" spans="1:22" s="114" customFormat="1" ht="20.25" customHeight="1">
      <c r="A8" s="123" t="s">
        <v>8</v>
      </c>
      <c r="B8" s="123" t="s">
        <v>9</v>
      </c>
      <c r="C8" s="124" t="s">
        <v>10</v>
      </c>
      <c r="D8" s="124" t="s">
        <v>11</v>
      </c>
      <c r="E8" s="125" t="s">
        <v>12</v>
      </c>
      <c r="F8" s="124" t="s">
        <v>13</v>
      </c>
      <c r="G8" s="124" t="s">
        <v>14</v>
      </c>
      <c r="H8" s="126" t="s">
        <v>35</v>
      </c>
      <c r="I8" s="126" t="s">
        <v>38</v>
      </c>
      <c r="J8" s="126" t="s">
        <v>40</v>
      </c>
      <c r="K8" s="126" t="s">
        <v>15</v>
      </c>
      <c r="L8" s="126" t="s">
        <v>32</v>
      </c>
      <c r="M8" s="126" t="s">
        <v>31</v>
      </c>
      <c r="N8" s="126" t="s">
        <v>36</v>
      </c>
      <c r="O8" s="126" t="s">
        <v>20</v>
      </c>
      <c r="P8" s="126" t="s">
        <v>17</v>
      </c>
      <c r="Q8" s="126" t="s">
        <v>24</v>
      </c>
      <c r="R8" s="126" t="s">
        <v>25</v>
      </c>
      <c r="S8" s="126" t="s">
        <v>22</v>
      </c>
      <c r="T8" s="126" t="s">
        <v>39</v>
      </c>
      <c r="U8" s="126" t="s">
        <v>19</v>
      </c>
      <c r="V8" s="126" t="s">
        <v>16</v>
      </c>
    </row>
    <row r="9" spans="1:22" ht="34.5" customHeight="1">
      <c r="A9" s="129" t="s">
        <v>50</v>
      </c>
      <c r="B9" s="129">
        <v>44</v>
      </c>
      <c r="C9" s="28">
        <f aca="true" ca="1" t="shared" si="0" ref="C9:C14">OFFSET(C9,8,0)</f>
        <v>1</v>
      </c>
      <c r="D9" s="134" t="s">
        <v>157</v>
      </c>
      <c r="E9" s="129" t="s">
        <v>4</v>
      </c>
      <c r="F9" s="129">
        <v>62</v>
      </c>
      <c r="G9" s="131" t="s">
        <v>158</v>
      </c>
      <c r="H9" s="132" t="s">
        <v>159</v>
      </c>
      <c r="I9" s="133"/>
      <c r="J9" s="133"/>
      <c r="K9" s="132" t="s">
        <v>48</v>
      </c>
      <c r="L9" s="133"/>
      <c r="M9" s="133"/>
      <c r="N9" s="132" t="s">
        <v>48</v>
      </c>
      <c r="O9" s="133"/>
      <c r="P9" s="133"/>
      <c r="Q9" s="132" t="s">
        <v>46</v>
      </c>
      <c r="R9" s="133"/>
      <c r="S9" s="133"/>
      <c r="T9" s="133"/>
      <c r="U9" s="132" t="s">
        <v>48</v>
      </c>
      <c r="V9" s="133"/>
    </row>
    <row r="10" spans="1:22" ht="34.5" customHeight="1">
      <c r="A10" s="129" t="s">
        <v>50</v>
      </c>
      <c r="B10" s="129">
        <v>72</v>
      </c>
      <c r="C10" s="28">
        <f ca="1" t="shared" si="0"/>
        <v>2</v>
      </c>
      <c r="D10" s="134" t="s">
        <v>160</v>
      </c>
      <c r="E10" s="129" t="s">
        <v>4</v>
      </c>
      <c r="F10" s="129">
        <v>63</v>
      </c>
      <c r="G10" s="131" t="s">
        <v>161</v>
      </c>
      <c r="H10" s="132" t="s">
        <v>56</v>
      </c>
      <c r="I10" s="133"/>
      <c r="J10" s="133"/>
      <c r="K10" s="133"/>
      <c r="L10" s="133"/>
      <c r="M10" s="132" t="s">
        <v>48</v>
      </c>
      <c r="N10" s="133"/>
      <c r="O10" s="132" t="s">
        <v>48</v>
      </c>
      <c r="P10" s="133"/>
      <c r="Q10" s="133"/>
      <c r="R10" s="132" t="s">
        <v>48</v>
      </c>
      <c r="S10" s="133"/>
      <c r="T10" s="133"/>
      <c r="U10" s="133"/>
      <c r="V10" s="132" t="s">
        <v>48</v>
      </c>
    </row>
    <row r="11" spans="1:22" ht="34.5" customHeight="1">
      <c r="A11" s="129" t="s">
        <v>50</v>
      </c>
      <c r="B11" s="129">
        <v>49</v>
      </c>
      <c r="C11" s="28">
        <f ca="1" t="shared" si="0"/>
        <v>3</v>
      </c>
      <c r="D11" s="130" t="s">
        <v>162</v>
      </c>
      <c r="E11" s="129" t="s">
        <v>4</v>
      </c>
      <c r="F11" s="129">
        <v>64</v>
      </c>
      <c r="G11" s="131" t="s">
        <v>163</v>
      </c>
      <c r="H11" s="133"/>
      <c r="I11" s="132" t="s">
        <v>53</v>
      </c>
      <c r="J11" s="133"/>
      <c r="K11" s="133"/>
      <c r="L11" s="132" t="s">
        <v>49</v>
      </c>
      <c r="M11" s="133"/>
      <c r="N11" s="132" t="s">
        <v>46</v>
      </c>
      <c r="O11" s="133"/>
      <c r="P11" s="133"/>
      <c r="Q11" s="133"/>
      <c r="R11" s="133"/>
      <c r="S11" s="132" t="s">
        <v>46</v>
      </c>
      <c r="T11" s="133"/>
      <c r="U11" s="133"/>
      <c r="V11" s="132" t="s">
        <v>49</v>
      </c>
    </row>
    <row r="12" spans="1:22" ht="34.5" customHeight="1">
      <c r="A12" s="129" t="s">
        <v>50</v>
      </c>
      <c r="B12" s="129">
        <v>85</v>
      </c>
      <c r="C12" s="28">
        <f ca="1" t="shared" si="0"/>
        <v>4</v>
      </c>
      <c r="D12" s="130" t="s">
        <v>164</v>
      </c>
      <c r="E12" s="129" t="s">
        <v>4</v>
      </c>
      <c r="F12" s="129">
        <v>64</v>
      </c>
      <c r="G12" s="131" t="s">
        <v>165</v>
      </c>
      <c r="H12" s="133"/>
      <c r="I12" s="132" t="s">
        <v>46</v>
      </c>
      <c r="J12" s="133"/>
      <c r="K12" s="132" t="s">
        <v>46</v>
      </c>
      <c r="L12" s="133"/>
      <c r="M12" s="133"/>
      <c r="N12" s="133"/>
      <c r="O12" s="133"/>
      <c r="P12" s="132" t="s">
        <v>166</v>
      </c>
      <c r="Q12" s="133"/>
      <c r="R12" s="132" t="s">
        <v>46</v>
      </c>
      <c r="S12" s="133"/>
      <c r="T12" s="132" t="s">
        <v>56</v>
      </c>
      <c r="U12" s="133"/>
      <c r="V12" s="133"/>
    </row>
    <row r="13" spans="1:22" ht="34.5" customHeight="1">
      <c r="A13" s="129" t="s">
        <v>50</v>
      </c>
      <c r="B13" s="129">
        <v>72</v>
      </c>
      <c r="C13" s="28">
        <f ca="1" t="shared" si="0"/>
        <v>5</v>
      </c>
      <c r="D13" s="130" t="s">
        <v>167</v>
      </c>
      <c r="E13" s="129" t="s">
        <v>4</v>
      </c>
      <c r="F13" s="129">
        <v>65</v>
      </c>
      <c r="G13" s="131" t="s">
        <v>168</v>
      </c>
      <c r="H13" s="133"/>
      <c r="I13" s="133"/>
      <c r="J13" s="132" t="s">
        <v>46</v>
      </c>
      <c r="K13" s="133"/>
      <c r="L13" s="133"/>
      <c r="M13" s="132" t="s">
        <v>94</v>
      </c>
      <c r="N13" s="133"/>
      <c r="O13" s="133"/>
      <c r="P13" s="132" t="s">
        <v>48</v>
      </c>
      <c r="Q13" s="133"/>
      <c r="R13" s="133"/>
      <c r="S13" s="132" t="s">
        <v>48</v>
      </c>
      <c r="T13" s="133"/>
      <c r="U13" s="132" t="s">
        <v>94</v>
      </c>
      <c r="V13" s="133"/>
    </row>
    <row r="14" spans="1:22" ht="34.5" customHeight="1">
      <c r="A14" s="129" t="s">
        <v>43</v>
      </c>
      <c r="B14" s="129">
        <v>37</v>
      </c>
      <c r="C14" s="28">
        <f ca="1" t="shared" si="0"/>
        <v>6</v>
      </c>
      <c r="D14" s="130" t="s">
        <v>169</v>
      </c>
      <c r="E14" s="129" t="s">
        <v>4</v>
      </c>
      <c r="F14" s="129">
        <v>66</v>
      </c>
      <c r="G14" s="131" t="s">
        <v>170</v>
      </c>
      <c r="H14" s="133"/>
      <c r="I14" s="133"/>
      <c r="J14" s="132" t="s">
        <v>48</v>
      </c>
      <c r="K14" s="133"/>
      <c r="L14" s="132" t="s">
        <v>48</v>
      </c>
      <c r="M14" s="133"/>
      <c r="N14" s="133"/>
      <c r="O14" s="132" t="s">
        <v>46</v>
      </c>
      <c r="P14" s="133"/>
      <c r="Q14" s="132" t="s">
        <v>150</v>
      </c>
      <c r="R14" s="133"/>
      <c r="S14" s="133"/>
      <c r="T14" s="132" t="s">
        <v>48</v>
      </c>
      <c r="U14" s="133"/>
      <c r="V14" s="133"/>
    </row>
    <row r="15" spans="4:16" ht="24" customHeight="1" thickBot="1">
      <c r="D15" s="135"/>
      <c r="E15" s="136"/>
      <c r="F15" s="136"/>
      <c r="G15" s="135"/>
      <c r="M15" s="224"/>
      <c r="N15" s="224"/>
      <c r="O15" s="224"/>
      <c r="P15" s="224"/>
    </row>
    <row r="16" spans="1:21" ht="24" customHeight="1" thickBot="1">
      <c r="A16" s="123" t="s">
        <v>8</v>
      </c>
      <c r="B16" s="123" t="s">
        <v>9</v>
      </c>
      <c r="C16" s="124" t="s">
        <v>10</v>
      </c>
      <c r="D16" s="124" t="s">
        <v>11</v>
      </c>
      <c r="E16" s="125" t="s">
        <v>12</v>
      </c>
      <c r="F16" s="137" t="s">
        <v>69</v>
      </c>
      <c r="G16" s="138" t="s">
        <v>14</v>
      </c>
      <c r="H16" s="139" t="s">
        <v>70</v>
      </c>
      <c r="I16" s="140" t="s">
        <v>71</v>
      </c>
      <c r="J16" s="140" t="s">
        <v>72</v>
      </c>
      <c r="K16" s="140" t="s">
        <v>73</v>
      </c>
      <c r="L16" s="141" t="s">
        <v>74</v>
      </c>
      <c r="M16" s="227" t="s">
        <v>77</v>
      </c>
      <c r="N16" s="228"/>
      <c r="O16" s="142" t="s">
        <v>78</v>
      </c>
      <c r="P16" s="225" t="s">
        <v>79</v>
      </c>
      <c r="Q16" s="226"/>
      <c r="S16" s="120"/>
      <c r="T16" s="223" t="s">
        <v>83</v>
      </c>
      <c r="U16" s="223"/>
    </row>
    <row r="17" spans="1:21" ht="27" customHeight="1" thickBot="1">
      <c r="A17" s="27" t="str">
        <f aca="true" ca="1" t="shared" si="1" ref="A17:B22">OFFSET(A17,-8,0)</f>
        <v>PDL</v>
      </c>
      <c r="B17" s="27">
        <f ca="1" t="shared" si="1"/>
        <v>44</v>
      </c>
      <c r="C17" s="13">
        <v>1</v>
      </c>
      <c r="D17" s="53" t="str">
        <f aca="true" ca="1" t="shared" si="2" ref="D17:E22">OFFSET(D17,-8,0)</f>
        <v>JOLY Arnaud</v>
      </c>
      <c r="E17" s="27" t="str">
        <f ca="1" t="shared" si="2"/>
        <v>1</v>
      </c>
      <c r="F17" s="27">
        <v>0</v>
      </c>
      <c r="G17" s="53">
        <v>0</v>
      </c>
      <c r="H17" s="143">
        <v>0</v>
      </c>
      <c r="I17" s="144">
        <v>0</v>
      </c>
      <c r="J17" s="144">
        <v>10</v>
      </c>
      <c r="K17" s="144">
        <v>0</v>
      </c>
      <c r="L17" s="145"/>
      <c r="M17" s="236">
        <f aca="true" t="shared" si="3" ref="M17:M22">SUM(H17:L17)</f>
        <v>10</v>
      </c>
      <c r="N17" s="237"/>
      <c r="O17" s="142"/>
      <c r="P17" s="239">
        <f aca="true" t="shared" si="4" ref="P17:P22">SUM(F17,M17)</f>
        <v>10</v>
      </c>
      <c r="Q17" s="226"/>
      <c r="T17" s="139" t="s">
        <v>84</v>
      </c>
      <c r="U17" s="141" t="s">
        <v>85</v>
      </c>
    </row>
    <row r="18" spans="1:21" ht="27" customHeight="1" thickBot="1">
      <c r="A18" s="27" t="str">
        <f ca="1" t="shared" si="1"/>
        <v>PDL</v>
      </c>
      <c r="B18" s="27">
        <f ca="1" t="shared" si="1"/>
        <v>72</v>
      </c>
      <c r="C18" s="13">
        <v>2</v>
      </c>
      <c r="D18" s="53" t="str">
        <f ca="1" t="shared" si="2"/>
        <v>MARCHAND Joris</v>
      </c>
      <c r="E18" s="27" t="str">
        <f ca="1" t="shared" si="2"/>
        <v>1</v>
      </c>
      <c r="F18" s="27">
        <v>0</v>
      </c>
      <c r="G18" s="53">
        <v>10</v>
      </c>
      <c r="H18" s="146">
        <v>0</v>
      </c>
      <c r="I18" s="147">
        <v>0</v>
      </c>
      <c r="J18" s="147">
        <v>0</v>
      </c>
      <c r="K18" s="147">
        <v>0</v>
      </c>
      <c r="L18" s="148"/>
      <c r="M18" s="229">
        <f t="shared" si="3"/>
        <v>0</v>
      </c>
      <c r="N18" s="230"/>
      <c r="O18" s="142"/>
      <c r="P18" s="239">
        <f t="shared" si="4"/>
        <v>0</v>
      </c>
      <c r="Q18" s="226"/>
      <c r="T18" s="149">
        <v>7</v>
      </c>
      <c r="U18" s="150">
        <v>10</v>
      </c>
    </row>
    <row r="19" spans="1:17" ht="27" customHeight="1">
      <c r="A19" s="27" t="str">
        <f ca="1" t="shared" si="1"/>
        <v>PDL</v>
      </c>
      <c r="B19" s="27">
        <f ca="1" t="shared" si="1"/>
        <v>49</v>
      </c>
      <c r="C19" s="13">
        <v>3</v>
      </c>
      <c r="D19" s="52" t="str">
        <f ca="1" t="shared" si="2"/>
        <v>LEDEVIN Thomas</v>
      </c>
      <c r="E19" s="27" t="str">
        <f ca="1" t="shared" si="2"/>
        <v>1</v>
      </c>
      <c r="F19" s="27">
        <v>0</v>
      </c>
      <c r="G19" s="53" t="str">
        <f ca="1">OFFSET(G19,-8,0)</f>
        <v>MPT MONPLAISIR</v>
      </c>
      <c r="H19" s="146">
        <v>0</v>
      </c>
      <c r="I19" s="147">
        <v>10</v>
      </c>
      <c r="J19" s="147">
        <v>10</v>
      </c>
      <c r="K19" s="147">
        <v>10</v>
      </c>
      <c r="L19" s="148">
        <v>10</v>
      </c>
      <c r="M19" s="229">
        <f t="shared" si="3"/>
        <v>40</v>
      </c>
      <c r="N19" s="230"/>
      <c r="O19" s="151"/>
      <c r="P19" s="225">
        <f t="shared" si="4"/>
        <v>40</v>
      </c>
      <c r="Q19" s="226"/>
    </row>
    <row r="20" spans="1:17" ht="27" customHeight="1">
      <c r="A20" s="27" t="str">
        <f ca="1" t="shared" si="1"/>
        <v>PDL</v>
      </c>
      <c r="B20" s="27">
        <f ca="1" t="shared" si="1"/>
        <v>85</v>
      </c>
      <c r="C20" s="13">
        <v>4</v>
      </c>
      <c r="D20" s="52" t="str">
        <f ca="1" t="shared" si="2"/>
        <v>RISTOR Damien</v>
      </c>
      <c r="E20" s="27" t="str">
        <f ca="1" t="shared" si="2"/>
        <v>1</v>
      </c>
      <c r="F20" s="27">
        <v>0</v>
      </c>
      <c r="G20" s="53" t="str">
        <f ca="1">OFFSET(G20,-8,0)</f>
        <v>OLYMPIC JUDO BENET</v>
      </c>
      <c r="H20" s="146">
        <v>10</v>
      </c>
      <c r="I20" s="147">
        <v>10</v>
      </c>
      <c r="J20" s="147">
        <v>10</v>
      </c>
      <c r="K20" s="147">
        <v>10</v>
      </c>
      <c r="L20" s="148">
        <v>10</v>
      </c>
      <c r="M20" s="229">
        <f t="shared" si="3"/>
        <v>50</v>
      </c>
      <c r="N20" s="230"/>
      <c r="O20" s="142"/>
      <c r="P20" s="225">
        <f t="shared" si="4"/>
        <v>50</v>
      </c>
      <c r="Q20" s="226"/>
    </row>
    <row r="21" spans="1:17" ht="27" customHeight="1">
      <c r="A21" s="27" t="str">
        <f ca="1" t="shared" si="1"/>
        <v>PDL</v>
      </c>
      <c r="B21" s="27">
        <f ca="1" t="shared" si="1"/>
        <v>72</v>
      </c>
      <c r="C21" s="13">
        <v>5</v>
      </c>
      <c r="D21" s="52" t="str">
        <f ca="1" t="shared" si="2"/>
        <v>SUPIOT Victorien</v>
      </c>
      <c r="E21" s="27" t="str">
        <f ca="1" t="shared" si="2"/>
        <v>1</v>
      </c>
      <c r="F21" s="27">
        <v>0</v>
      </c>
      <c r="G21" s="53" t="str">
        <f ca="1">OFFSET(G21,-8,0)</f>
        <v>JUDO CLUB LA FLECHE</v>
      </c>
      <c r="H21" s="146">
        <v>10</v>
      </c>
      <c r="I21" s="147">
        <v>10</v>
      </c>
      <c r="J21" s="147">
        <v>0</v>
      </c>
      <c r="K21" s="147">
        <v>0</v>
      </c>
      <c r="L21" s="148">
        <v>10</v>
      </c>
      <c r="M21" s="229">
        <f t="shared" si="3"/>
        <v>30</v>
      </c>
      <c r="N21" s="230"/>
      <c r="O21" s="142"/>
      <c r="P21" s="225">
        <f t="shared" si="4"/>
        <v>30</v>
      </c>
      <c r="Q21" s="226"/>
    </row>
    <row r="22" spans="1:17" ht="27" customHeight="1" thickBot="1">
      <c r="A22" s="27" t="str">
        <f ca="1" t="shared" si="1"/>
        <v>TBO</v>
      </c>
      <c r="B22" s="27">
        <f ca="1" t="shared" si="1"/>
        <v>37</v>
      </c>
      <c r="C22" s="13">
        <v>6</v>
      </c>
      <c r="D22" s="52" t="str">
        <f ca="1" t="shared" si="2"/>
        <v>ANDRE Corentin</v>
      </c>
      <c r="E22" s="27" t="str">
        <f ca="1" t="shared" si="2"/>
        <v>1</v>
      </c>
      <c r="F22" s="27">
        <v>10</v>
      </c>
      <c r="G22" s="53" t="str">
        <f ca="1">OFFSET(G22,-8,0)</f>
        <v>E.S.BOURGUEIL</v>
      </c>
      <c r="H22" s="152">
        <v>0</v>
      </c>
      <c r="I22" s="153">
        <v>0</v>
      </c>
      <c r="J22" s="153">
        <v>10</v>
      </c>
      <c r="K22" s="153">
        <v>0</v>
      </c>
      <c r="L22" s="154">
        <v>0</v>
      </c>
      <c r="M22" s="234">
        <f t="shared" si="3"/>
        <v>10</v>
      </c>
      <c r="N22" s="235"/>
      <c r="O22" s="142"/>
      <c r="P22" s="225">
        <f t="shared" si="4"/>
        <v>20</v>
      </c>
      <c r="Q22" s="226"/>
    </row>
    <row r="23" spans="3:14" ht="11.25">
      <c r="C23" s="112"/>
      <c r="D23" s="155"/>
      <c r="E23" s="155"/>
      <c r="F23" s="155"/>
      <c r="G23" s="155"/>
      <c r="H23" s="155"/>
      <c r="I23" s="155"/>
      <c r="J23" s="155"/>
      <c r="K23" s="155"/>
      <c r="L23" s="155"/>
      <c r="N23" s="112" t="s">
        <v>86</v>
      </c>
    </row>
    <row r="24" spans="3:22" ht="11.25" hidden="1">
      <c r="C24" s="116">
        <f>COUNT(H17:L22)/2</f>
        <v>14</v>
      </c>
      <c r="G24" s="156" t="s">
        <v>87</v>
      </c>
      <c r="H24" s="157"/>
      <c r="I24" s="157">
        <v>1</v>
      </c>
      <c r="J24" s="157">
        <v>2</v>
      </c>
      <c r="K24" s="157">
        <v>3</v>
      </c>
      <c r="L24" s="157">
        <v>4</v>
      </c>
      <c r="M24" s="157">
        <v>5</v>
      </c>
      <c r="N24" s="157">
        <v>6</v>
      </c>
      <c r="O24" s="157">
        <v>7</v>
      </c>
      <c r="P24" s="157">
        <v>8</v>
      </c>
      <c r="Q24" s="157">
        <v>9</v>
      </c>
      <c r="R24" s="157">
        <v>10</v>
      </c>
      <c r="S24" s="157">
        <v>11</v>
      </c>
      <c r="T24" s="157">
        <v>12</v>
      </c>
      <c r="U24" s="157">
        <v>13</v>
      </c>
      <c r="V24" s="157">
        <v>14</v>
      </c>
    </row>
    <row r="25" spans="7:22" ht="11.25" hidden="1">
      <c r="G25" s="156" t="s">
        <v>88</v>
      </c>
      <c r="H25" s="157"/>
      <c r="I25" s="157">
        <v>1</v>
      </c>
      <c r="J25" s="157">
        <v>1</v>
      </c>
      <c r="K25" s="157">
        <v>1</v>
      </c>
      <c r="L25" s="157">
        <v>2</v>
      </c>
      <c r="M25" s="157">
        <v>1</v>
      </c>
      <c r="N25" s="157">
        <v>2</v>
      </c>
      <c r="O25" s="157">
        <v>2</v>
      </c>
      <c r="P25" s="157">
        <v>3</v>
      </c>
      <c r="Q25" s="157">
        <v>3</v>
      </c>
      <c r="R25" s="157">
        <v>3</v>
      </c>
      <c r="S25" s="157">
        <v>4</v>
      </c>
      <c r="T25" s="157">
        <v>5</v>
      </c>
      <c r="U25" s="157">
        <v>4</v>
      </c>
      <c r="V25" s="157">
        <v>4</v>
      </c>
    </row>
    <row r="26" spans="7:22" ht="11.25" hidden="1">
      <c r="G26" s="156" t="s">
        <v>89</v>
      </c>
      <c r="H26" s="157"/>
      <c r="I26" s="157">
        <v>1</v>
      </c>
      <c r="J26" s="157">
        <v>1</v>
      </c>
      <c r="K26" s="157">
        <v>2</v>
      </c>
      <c r="L26" s="157">
        <v>2</v>
      </c>
      <c r="M26" s="157">
        <v>2</v>
      </c>
      <c r="N26" s="157">
        <v>3</v>
      </c>
      <c r="O26" s="157">
        <v>3</v>
      </c>
      <c r="P26" s="157">
        <v>3</v>
      </c>
      <c r="Q26" s="157">
        <v>4</v>
      </c>
      <c r="R26" s="157">
        <v>4</v>
      </c>
      <c r="S26" s="157">
        <v>4</v>
      </c>
      <c r="T26" s="157">
        <v>5</v>
      </c>
      <c r="U26" s="157">
        <v>5</v>
      </c>
      <c r="V26" s="157">
        <v>5</v>
      </c>
    </row>
  </sheetData>
  <sheetProtection formatCells="0"/>
  <mergeCells count="22">
    <mergeCell ref="M21:N21"/>
    <mergeCell ref="P17:Q17"/>
    <mergeCell ref="M22:N22"/>
    <mergeCell ref="P21:Q21"/>
    <mergeCell ref="M17:N17"/>
    <mergeCell ref="M18:N18"/>
    <mergeCell ref="P22:Q22"/>
    <mergeCell ref="P18:Q18"/>
    <mergeCell ref="P19:Q19"/>
    <mergeCell ref="P20:Q20"/>
    <mergeCell ref="M19:N19"/>
    <mergeCell ref="M20:N20"/>
    <mergeCell ref="G4:G6"/>
    <mergeCell ref="K2:N2"/>
    <mergeCell ref="P2:P3"/>
    <mergeCell ref="Q2:Q3"/>
    <mergeCell ref="T16:U16"/>
    <mergeCell ref="P1:R1"/>
    <mergeCell ref="M15:P15"/>
    <mergeCell ref="P16:Q16"/>
    <mergeCell ref="R2:R3"/>
    <mergeCell ref="M16:N16"/>
  </mergeCells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AI30"/>
  <sheetViews>
    <sheetView zoomScale="85" zoomScaleNormal="85" workbookViewId="0" topLeftCell="C8">
      <pane xSplit="5" ySplit="1" topLeftCell="H9" activePane="bottomRight" state="frozen"/>
      <selection pane="topLeft" activeCell="C8" sqref="C8"/>
      <selection pane="topRight" activeCell="H8" sqref="H8"/>
      <selection pane="bottomLeft" activeCell="C8" sqref="C8"/>
      <selection pane="bottomRight" activeCell="R25" sqref="R25:S25"/>
    </sheetView>
  </sheetViews>
  <sheetFormatPr defaultColWidth="11.421875" defaultRowHeight="12.75"/>
  <cols>
    <col min="1" max="1" width="6.140625" style="26" customWidth="1"/>
    <col min="2" max="2" width="5.140625" style="26" customWidth="1"/>
    <col min="3" max="3" width="4.57421875" style="40" bestFit="1" customWidth="1"/>
    <col min="4" max="4" width="22.57421875" style="26" customWidth="1"/>
    <col min="5" max="5" width="3.140625" style="26" customWidth="1"/>
    <col min="6" max="6" width="7.7109375" style="26" customWidth="1"/>
    <col min="7" max="7" width="22.00390625" style="26" customWidth="1"/>
    <col min="8" max="12" width="4.7109375" style="26" customWidth="1"/>
    <col min="13" max="14" width="5.28125" style="26" customWidth="1"/>
    <col min="15" max="27" width="4.7109375" style="26" customWidth="1"/>
    <col min="28" max="35" width="4.7109375" style="44" hidden="1" customWidth="1"/>
    <col min="36" max="16384" width="11.421875" style="26" customWidth="1"/>
  </cols>
  <sheetData>
    <row r="1" spans="3:35" s="1" customFormat="1" ht="13.5" thickBot="1">
      <c r="C1" s="2">
        <v>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95" t="s">
        <v>0</v>
      </c>
      <c r="Q1" s="195"/>
      <c r="R1" s="195"/>
      <c r="S1" s="3"/>
      <c r="T1" s="3"/>
      <c r="U1" s="3"/>
      <c r="V1" s="4"/>
      <c r="W1" s="4"/>
      <c r="AB1" s="5"/>
      <c r="AC1" s="5"/>
      <c r="AD1" s="5"/>
      <c r="AE1" s="5"/>
      <c r="AF1" s="5"/>
      <c r="AG1" s="5"/>
      <c r="AH1" s="5"/>
      <c r="AI1" s="5"/>
    </row>
    <row r="2" spans="3:35" s="1" customFormat="1" ht="16.5" customHeight="1" thickBot="1">
      <c r="C2" s="6"/>
      <c r="D2" s="3"/>
      <c r="E2" s="3"/>
      <c r="F2" s="7" t="s">
        <v>1</v>
      </c>
      <c r="G2" s="8" t="s">
        <v>171</v>
      </c>
      <c r="H2" s="3"/>
      <c r="I2" s="3"/>
      <c r="J2" s="9" t="s">
        <v>3</v>
      </c>
      <c r="K2" s="196">
        <f ca="1">TODAY()</f>
        <v>41330</v>
      </c>
      <c r="L2" s="196"/>
      <c r="M2" s="196"/>
      <c r="N2" s="196"/>
      <c r="O2" s="3"/>
      <c r="P2" s="197" t="s">
        <v>172</v>
      </c>
      <c r="Q2" s="197"/>
      <c r="R2" s="199"/>
      <c r="S2" s="3"/>
      <c r="AB2" s="5"/>
      <c r="AC2" s="5"/>
      <c r="AD2" s="5"/>
      <c r="AE2" s="5"/>
      <c r="AF2" s="5"/>
      <c r="AG2" s="5"/>
      <c r="AH2" s="5"/>
      <c r="AI2" s="5"/>
    </row>
    <row r="3" spans="3:35" s="1" customFormat="1" ht="13.5" customHeight="1" thickBot="1"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98"/>
      <c r="Q3" s="198"/>
      <c r="R3" s="200"/>
      <c r="S3" s="3"/>
      <c r="AB3" s="5"/>
      <c r="AC3" s="5"/>
      <c r="AD3" s="5"/>
      <c r="AE3" s="5"/>
      <c r="AF3" s="5"/>
      <c r="AG3" s="5"/>
      <c r="AH3" s="5"/>
      <c r="AI3" s="5"/>
    </row>
    <row r="4" spans="3:35" s="1" customFormat="1" ht="12.75">
      <c r="C4" s="6"/>
      <c r="D4" s="3"/>
      <c r="E4" s="3"/>
      <c r="F4" s="3"/>
      <c r="G4" s="192"/>
      <c r="H4" s="3"/>
      <c r="I4" s="3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AB4" s="5"/>
      <c r="AC4" s="5"/>
      <c r="AD4" s="5"/>
      <c r="AE4" s="5"/>
      <c r="AF4" s="5"/>
      <c r="AG4" s="5"/>
      <c r="AH4" s="5"/>
      <c r="AI4" s="5"/>
    </row>
    <row r="5" spans="3:35" s="1" customFormat="1" ht="12.75">
      <c r="C5" s="6"/>
      <c r="D5" s="3"/>
      <c r="E5" s="3"/>
      <c r="F5" s="10" t="s">
        <v>6</v>
      </c>
      <c r="G5" s="193"/>
      <c r="H5" s="3"/>
      <c r="I5" s="3"/>
      <c r="J5" s="9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4"/>
      <c r="AB5" s="5"/>
      <c r="AC5" s="5"/>
      <c r="AD5" s="5"/>
      <c r="AE5" s="5"/>
      <c r="AF5" s="5"/>
      <c r="AG5" s="5"/>
      <c r="AH5" s="5"/>
      <c r="AI5" s="5"/>
    </row>
    <row r="6" spans="3:35" s="1" customFormat="1" ht="12.75">
      <c r="C6" s="6"/>
      <c r="D6" s="3"/>
      <c r="E6" s="3"/>
      <c r="F6" s="3"/>
      <c r="G6" s="194"/>
      <c r="H6" s="3"/>
      <c r="I6" s="3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4"/>
      <c r="W6" s="4"/>
      <c r="AB6" s="5"/>
      <c r="AC6" s="5"/>
      <c r="AD6" s="5"/>
      <c r="AE6" s="5"/>
      <c r="AF6" s="5"/>
      <c r="AG6" s="5"/>
      <c r="AH6" s="5"/>
      <c r="AI6" s="5"/>
    </row>
    <row r="7" spans="3:35" s="1" customFormat="1" ht="13.5" thickBot="1">
      <c r="C7" s="6"/>
      <c r="D7" s="3"/>
      <c r="E7" s="3"/>
      <c r="F7" s="11"/>
      <c r="G7" s="9"/>
      <c r="H7" s="9"/>
      <c r="I7" s="9"/>
      <c r="J7" s="9"/>
      <c r="K7" s="3"/>
      <c r="L7" s="3"/>
      <c r="M7" s="3"/>
      <c r="N7" s="3"/>
      <c r="O7" s="3"/>
      <c r="P7" s="3"/>
      <c r="Q7" s="3"/>
      <c r="R7" s="3"/>
      <c r="S7" s="3"/>
      <c r="T7" s="12"/>
      <c r="U7" s="3"/>
      <c r="V7" s="4"/>
      <c r="W7" s="4"/>
      <c r="AB7" s="5"/>
      <c r="AC7" s="5"/>
      <c r="AD7" s="5"/>
      <c r="AE7" s="5"/>
      <c r="AF7" s="5"/>
      <c r="AG7" s="5"/>
      <c r="AH7" s="5"/>
      <c r="AI7" s="5"/>
    </row>
    <row r="8" spans="1:35" ht="18" customHeight="1">
      <c r="A8" s="13" t="s">
        <v>8</v>
      </c>
      <c r="B8" s="13" t="s">
        <v>9</v>
      </c>
      <c r="C8" s="14" t="s">
        <v>10</v>
      </c>
      <c r="D8" s="15" t="s">
        <v>11</v>
      </c>
      <c r="E8" s="15" t="s">
        <v>12</v>
      </c>
      <c r="F8" s="14" t="s">
        <v>13</v>
      </c>
      <c r="G8" s="16" t="s">
        <v>14</v>
      </c>
      <c r="H8" s="17" t="s">
        <v>15</v>
      </c>
      <c r="I8" s="18" t="s">
        <v>16</v>
      </c>
      <c r="J8" s="19" t="s">
        <v>17</v>
      </c>
      <c r="K8" s="19" t="s">
        <v>18</v>
      </c>
      <c r="L8" s="19" t="s">
        <v>19</v>
      </c>
      <c r="M8" s="19" t="s">
        <v>20</v>
      </c>
      <c r="N8" s="22" t="s">
        <v>21</v>
      </c>
      <c r="O8" s="19" t="s">
        <v>22</v>
      </c>
      <c r="P8" s="19" t="s">
        <v>23</v>
      </c>
      <c r="Q8" s="19" t="s">
        <v>24</v>
      </c>
      <c r="R8" s="19" t="s">
        <v>25</v>
      </c>
      <c r="S8" s="19" t="s">
        <v>26</v>
      </c>
      <c r="T8" s="22" t="s">
        <v>27</v>
      </c>
      <c r="U8" s="19" t="s">
        <v>28</v>
      </c>
      <c r="V8" s="19" t="s">
        <v>29</v>
      </c>
      <c r="W8" s="19" t="s">
        <v>30</v>
      </c>
      <c r="X8" s="19" t="s">
        <v>31</v>
      </c>
      <c r="Y8" s="19" t="s">
        <v>32</v>
      </c>
      <c r="Z8" s="19" t="s">
        <v>33</v>
      </c>
      <c r="AA8" s="24" t="s">
        <v>34</v>
      </c>
      <c r="AB8" s="25" t="s">
        <v>35</v>
      </c>
      <c r="AC8" s="25" t="s">
        <v>36</v>
      </c>
      <c r="AD8" s="25" t="s">
        <v>37</v>
      </c>
      <c r="AE8" s="25" t="s">
        <v>38</v>
      </c>
      <c r="AF8" s="25" t="s">
        <v>39</v>
      </c>
      <c r="AG8" s="25" t="s">
        <v>40</v>
      </c>
      <c r="AH8" s="25" t="s">
        <v>41</v>
      </c>
      <c r="AI8" s="25" t="s">
        <v>42</v>
      </c>
    </row>
    <row r="9" spans="1:35" ht="33.75" customHeight="1">
      <c r="A9" s="27" t="s">
        <v>50</v>
      </c>
      <c r="B9" s="27">
        <v>72</v>
      </c>
      <c r="C9" s="28">
        <f aca="true" ca="1" t="shared" si="0" ref="C9:C16">OFFSET(C9,10,0)</f>
        <v>1</v>
      </c>
      <c r="D9" s="29" t="s">
        <v>173</v>
      </c>
      <c r="E9" s="27" t="s">
        <v>4</v>
      </c>
      <c r="F9" s="27">
        <v>66</v>
      </c>
      <c r="G9" s="30" t="s">
        <v>168</v>
      </c>
      <c r="H9" s="31" t="s">
        <v>48</v>
      </c>
      <c r="I9" s="32"/>
      <c r="J9" s="32"/>
      <c r="K9" s="32"/>
      <c r="L9" s="33" t="s">
        <v>53</v>
      </c>
      <c r="M9" s="32"/>
      <c r="N9" s="32"/>
      <c r="O9" s="32"/>
      <c r="P9" s="32"/>
      <c r="Q9" s="33" t="s">
        <v>48</v>
      </c>
      <c r="R9" s="32"/>
      <c r="S9" s="32"/>
      <c r="T9" s="32"/>
      <c r="U9" s="32"/>
      <c r="V9" s="32"/>
      <c r="W9" s="33" t="s">
        <v>56</v>
      </c>
      <c r="X9" s="32"/>
      <c r="Y9" s="32"/>
      <c r="Z9" s="33" t="s">
        <v>46</v>
      </c>
      <c r="AA9" s="32"/>
      <c r="AB9" s="34"/>
      <c r="AC9" s="34"/>
      <c r="AD9" s="35"/>
      <c r="AE9" s="35"/>
      <c r="AF9" s="35"/>
      <c r="AG9" s="35"/>
      <c r="AH9" s="35"/>
      <c r="AI9" s="35"/>
    </row>
    <row r="10" spans="1:35" ht="33.75" customHeight="1">
      <c r="A10" s="27" t="s">
        <v>43</v>
      </c>
      <c r="B10" s="27">
        <v>41</v>
      </c>
      <c r="C10" s="28">
        <f ca="1" t="shared" si="0"/>
        <v>2</v>
      </c>
      <c r="D10" s="29" t="s">
        <v>174</v>
      </c>
      <c r="E10" s="27" t="s">
        <v>4</v>
      </c>
      <c r="F10" s="27">
        <v>66</v>
      </c>
      <c r="G10" s="30" t="s">
        <v>143</v>
      </c>
      <c r="H10" s="32"/>
      <c r="I10" s="33" t="s">
        <v>53</v>
      </c>
      <c r="J10" s="32"/>
      <c r="K10" s="32"/>
      <c r="L10" s="32"/>
      <c r="M10" s="33" t="s">
        <v>48</v>
      </c>
      <c r="N10" s="32"/>
      <c r="O10" s="32"/>
      <c r="P10" s="33" t="s">
        <v>46</v>
      </c>
      <c r="Q10" s="32"/>
      <c r="R10" s="33" t="s">
        <v>49</v>
      </c>
      <c r="S10" s="32"/>
      <c r="T10" s="32"/>
      <c r="U10" s="32"/>
      <c r="V10" s="32"/>
      <c r="W10" s="32"/>
      <c r="X10" s="33" t="s">
        <v>94</v>
      </c>
      <c r="Y10" s="32"/>
      <c r="Z10" s="32"/>
      <c r="AA10" s="32"/>
      <c r="AB10" s="34"/>
      <c r="AC10" s="35"/>
      <c r="AD10" s="34"/>
      <c r="AE10" s="35"/>
      <c r="AF10" s="35"/>
      <c r="AG10" s="35"/>
      <c r="AH10" s="35"/>
      <c r="AI10" s="35"/>
    </row>
    <row r="11" spans="1:35" ht="33.75" customHeight="1">
      <c r="A11" s="27" t="s">
        <v>50</v>
      </c>
      <c r="B11" s="27">
        <v>49</v>
      </c>
      <c r="C11" s="28">
        <f ca="1" t="shared" si="0"/>
        <v>3</v>
      </c>
      <c r="D11" s="29" t="s">
        <v>175</v>
      </c>
      <c r="E11" s="27" t="s">
        <v>4</v>
      </c>
      <c r="F11" s="27">
        <v>67</v>
      </c>
      <c r="G11" s="30" t="s">
        <v>176</v>
      </c>
      <c r="H11" s="32"/>
      <c r="I11" s="33" t="s">
        <v>47</v>
      </c>
      <c r="J11" s="32"/>
      <c r="K11" s="32"/>
      <c r="L11" s="32"/>
      <c r="M11" s="32"/>
      <c r="N11" s="32"/>
      <c r="O11" s="33" t="s">
        <v>48</v>
      </c>
      <c r="P11" s="32"/>
      <c r="Q11" s="32"/>
      <c r="R11" s="32"/>
      <c r="S11" s="33" t="s">
        <v>46</v>
      </c>
      <c r="T11" s="32"/>
      <c r="U11" s="32"/>
      <c r="V11" s="33" t="s">
        <v>177</v>
      </c>
      <c r="W11" s="32"/>
      <c r="X11" s="32"/>
      <c r="Y11" s="33" t="s">
        <v>48</v>
      </c>
      <c r="Z11" s="32"/>
      <c r="AA11" s="32"/>
      <c r="AB11" s="35"/>
      <c r="AC11" s="34"/>
      <c r="AD11" s="35"/>
      <c r="AE11" s="34"/>
      <c r="AF11" s="35"/>
      <c r="AG11" s="35"/>
      <c r="AH11" s="35"/>
      <c r="AI11" s="35"/>
    </row>
    <row r="12" spans="1:35" ht="33.75" customHeight="1">
      <c r="A12" s="27" t="s">
        <v>50</v>
      </c>
      <c r="B12" s="27">
        <v>72</v>
      </c>
      <c r="C12" s="28">
        <f ca="1" t="shared" si="0"/>
        <v>4</v>
      </c>
      <c r="D12" s="29" t="s">
        <v>178</v>
      </c>
      <c r="E12" s="27" t="s">
        <v>4</v>
      </c>
      <c r="F12" s="27">
        <v>67</v>
      </c>
      <c r="G12" s="30" t="s">
        <v>161</v>
      </c>
      <c r="H12" s="33" t="s">
        <v>53</v>
      </c>
      <c r="I12" s="32"/>
      <c r="J12" s="33" t="s">
        <v>53</v>
      </c>
      <c r="K12" s="32"/>
      <c r="L12" s="32"/>
      <c r="M12" s="32"/>
      <c r="N12" s="33" t="s">
        <v>48</v>
      </c>
      <c r="O12" s="32"/>
      <c r="P12" s="32"/>
      <c r="Q12" s="32"/>
      <c r="R12" s="33" t="s">
        <v>48</v>
      </c>
      <c r="S12" s="32"/>
      <c r="T12" s="32"/>
      <c r="U12" s="33" t="s">
        <v>49</v>
      </c>
      <c r="V12" s="32"/>
      <c r="W12" s="32"/>
      <c r="X12" s="32"/>
      <c r="Y12" s="32"/>
      <c r="Z12" s="32"/>
      <c r="AA12" s="32"/>
      <c r="AB12" s="35"/>
      <c r="AC12" s="35"/>
      <c r="AD12" s="35"/>
      <c r="AE12" s="34"/>
      <c r="AF12" s="34"/>
      <c r="AG12" s="35"/>
      <c r="AH12" s="35"/>
      <c r="AI12" s="35"/>
    </row>
    <row r="13" spans="1:35" ht="33.75" customHeight="1">
      <c r="A13" s="27" t="s">
        <v>43</v>
      </c>
      <c r="B13" s="27">
        <v>37</v>
      </c>
      <c r="C13" s="28">
        <f ca="1" t="shared" si="0"/>
        <v>5</v>
      </c>
      <c r="D13" s="29" t="s">
        <v>179</v>
      </c>
      <c r="E13" s="27" t="s">
        <v>4</v>
      </c>
      <c r="F13" s="27">
        <v>67</v>
      </c>
      <c r="G13" s="30" t="s">
        <v>180</v>
      </c>
      <c r="H13" s="32"/>
      <c r="I13" s="32"/>
      <c r="J13" s="33" t="s">
        <v>49</v>
      </c>
      <c r="K13" s="32"/>
      <c r="L13" s="33" t="s">
        <v>48</v>
      </c>
      <c r="M13" s="32"/>
      <c r="N13" s="32"/>
      <c r="O13" s="33" t="s">
        <v>56</v>
      </c>
      <c r="P13" s="32"/>
      <c r="Q13" s="32"/>
      <c r="R13" s="32"/>
      <c r="S13" s="32"/>
      <c r="T13" s="33" t="s">
        <v>48</v>
      </c>
      <c r="U13" s="32"/>
      <c r="V13" s="32"/>
      <c r="W13" s="32"/>
      <c r="X13" s="33" t="s">
        <v>48</v>
      </c>
      <c r="Y13" s="32"/>
      <c r="Z13" s="32"/>
      <c r="AA13" s="32"/>
      <c r="AB13" s="35"/>
      <c r="AC13" s="35"/>
      <c r="AD13" s="35"/>
      <c r="AE13" s="35"/>
      <c r="AF13" s="35"/>
      <c r="AG13" s="34"/>
      <c r="AH13" s="34"/>
      <c r="AI13" s="35"/>
    </row>
    <row r="14" spans="1:35" ht="33.75" customHeight="1">
      <c r="A14" s="27" t="s">
        <v>50</v>
      </c>
      <c r="B14" s="27">
        <v>53</v>
      </c>
      <c r="C14" s="28">
        <f ca="1" t="shared" si="0"/>
        <v>6</v>
      </c>
      <c r="D14" s="29" t="s">
        <v>181</v>
      </c>
      <c r="E14" s="27" t="s">
        <v>4</v>
      </c>
      <c r="F14" s="27">
        <v>67</v>
      </c>
      <c r="G14" s="30" t="s">
        <v>146</v>
      </c>
      <c r="H14" s="32"/>
      <c r="I14" s="32"/>
      <c r="J14" s="32"/>
      <c r="K14" s="33" t="s">
        <v>48</v>
      </c>
      <c r="L14" s="32"/>
      <c r="M14" s="33" t="s">
        <v>53</v>
      </c>
      <c r="N14" s="32"/>
      <c r="O14" s="32"/>
      <c r="P14" s="32"/>
      <c r="Q14" s="33" t="s">
        <v>46</v>
      </c>
      <c r="R14" s="32"/>
      <c r="S14" s="32"/>
      <c r="T14" s="32"/>
      <c r="U14" s="32"/>
      <c r="V14" s="32"/>
      <c r="W14" s="32"/>
      <c r="X14" s="32"/>
      <c r="Y14" s="33" t="s">
        <v>46</v>
      </c>
      <c r="Z14" s="32"/>
      <c r="AA14" s="33" t="s">
        <v>94</v>
      </c>
      <c r="AB14" s="35"/>
      <c r="AC14" s="35"/>
      <c r="AD14" s="35"/>
      <c r="AE14" s="35"/>
      <c r="AF14" s="34"/>
      <c r="AG14" s="34"/>
      <c r="AH14" s="35"/>
      <c r="AI14" s="35"/>
    </row>
    <row r="15" spans="1:35" s="39" customFormat="1" ht="33.75" customHeight="1">
      <c r="A15" s="27" t="s">
        <v>50</v>
      </c>
      <c r="B15" s="27">
        <v>85</v>
      </c>
      <c r="C15" s="28">
        <f ca="1" t="shared" si="0"/>
        <v>7</v>
      </c>
      <c r="D15" s="29" t="s">
        <v>182</v>
      </c>
      <c r="E15" s="27" t="s">
        <v>4</v>
      </c>
      <c r="F15" s="27">
        <v>68</v>
      </c>
      <c r="G15" s="30" t="s">
        <v>165</v>
      </c>
      <c r="H15" s="32"/>
      <c r="I15" s="32"/>
      <c r="J15" s="32"/>
      <c r="K15" s="32"/>
      <c r="L15" s="32"/>
      <c r="M15" s="32"/>
      <c r="N15" s="32"/>
      <c r="O15" s="32"/>
      <c r="P15" s="33" t="s">
        <v>48</v>
      </c>
      <c r="Q15" s="32"/>
      <c r="R15" s="32"/>
      <c r="S15" s="33" t="s">
        <v>47</v>
      </c>
      <c r="T15" s="32"/>
      <c r="U15" s="33" t="s">
        <v>53</v>
      </c>
      <c r="V15" s="32"/>
      <c r="W15" s="33" t="s">
        <v>48</v>
      </c>
      <c r="X15" s="32"/>
      <c r="Y15" s="32"/>
      <c r="Z15" s="32"/>
      <c r="AA15" s="33" t="s">
        <v>48</v>
      </c>
      <c r="AB15" s="37"/>
      <c r="AC15" s="37"/>
      <c r="AD15" s="37"/>
      <c r="AE15" s="37"/>
      <c r="AF15" s="37"/>
      <c r="AG15" s="37"/>
      <c r="AH15" s="38"/>
      <c r="AI15" s="38"/>
    </row>
    <row r="16" spans="1:35" ht="33.75" customHeight="1">
      <c r="A16" s="27" t="s">
        <v>50</v>
      </c>
      <c r="B16" s="27">
        <v>85</v>
      </c>
      <c r="C16" s="28">
        <f ca="1" t="shared" si="0"/>
        <v>8</v>
      </c>
      <c r="D16" s="29" t="s">
        <v>183</v>
      </c>
      <c r="E16" s="27" t="s">
        <v>4</v>
      </c>
      <c r="F16" s="27">
        <v>69</v>
      </c>
      <c r="G16" s="30" t="s">
        <v>184</v>
      </c>
      <c r="H16" s="32"/>
      <c r="I16" s="32"/>
      <c r="J16" s="32"/>
      <c r="K16" s="33" t="s">
        <v>47</v>
      </c>
      <c r="L16" s="32"/>
      <c r="M16" s="32"/>
      <c r="N16" s="33" t="s">
        <v>49</v>
      </c>
      <c r="O16" s="32"/>
      <c r="P16" s="32"/>
      <c r="Q16" s="32"/>
      <c r="R16" s="32"/>
      <c r="S16" s="32"/>
      <c r="T16" s="33" t="s">
        <v>46</v>
      </c>
      <c r="U16" s="32"/>
      <c r="V16" s="33" t="s">
        <v>46</v>
      </c>
      <c r="W16" s="32"/>
      <c r="X16" s="32"/>
      <c r="Y16" s="32"/>
      <c r="Z16" s="33" t="s">
        <v>110</v>
      </c>
      <c r="AA16" s="32"/>
      <c r="AB16" s="35"/>
      <c r="AC16" s="35"/>
      <c r="AD16" s="34"/>
      <c r="AE16" s="35"/>
      <c r="AF16" s="35"/>
      <c r="AG16" s="35"/>
      <c r="AH16" s="35"/>
      <c r="AI16" s="34"/>
    </row>
    <row r="17" spans="4:16" ht="18.75" customHeight="1" thickBot="1">
      <c r="D17" s="41"/>
      <c r="E17" s="42"/>
      <c r="F17" s="42"/>
      <c r="G17" s="41"/>
      <c r="M17" s="203" t="s">
        <v>68</v>
      </c>
      <c r="N17" s="203"/>
      <c r="O17" s="43"/>
      <c r="P17" s="43"/>
    </row>
    <row r="18" spans="1:24" ht="22.5" customHeight="1" thickBot="1">
      <c r="A18" s="13" t="s">
        <v>8</v>
      </c>
      <c r="B18" s="13" t="s">
        <v>9</v>
      </c>
      <c r="C18" s="14" t="s">
        <v>10</v>
      </c>
      <c r="D18" s="15" t="s">
        <v>11</v>
      </c>
      <c r="E18" s="15" t="s">
        <v>12</v>
      </c>
      <c r="F18" s="45" t="s">
        <v>69</v>
      </c>
      <c r="G18" s="46" t="s">
        <v>14</v>
      </c>
      <c r="H18" s="47" t="s">
        <v>70</v>
      </c>
      <c r="I18" s="48" t="s">
        <v>71</v>
      </c>
      <c r="J18" s="48" t="s">
        <v>72</v>
      </c>
      <c r="K18" s="48" t="s">
        <v>73</v>
      </c>
      <c r="L18" s="49" t="s">
        <v>74</v>
      </c>
      <c r="M18" s="47" t="s">
        <v>75</v>
      </c>
      <c r="N18" s="50" t="s">
        <v>76</v>
      </c>
      <c r="O18" s="204" t="s">
        <v>77</v>
      </c>
      <c r="P18" s="205"/>
      <c r="Q18" s="51" t="s">
        <v>78</v>
      </c>
      <c r="R18" s="201" t="s">
        <v>79</v>
      </c>
      <c r="S18" s="191"/>
      <c r="U18" s="184" t="s">
        <v>80</v>
      </c>
      <c r="V18" s="184"/>
      <c r="W18" s="184"/>
      <c r="X18" s="184"/>
    </row>
    <row r="19" spans="1:25" ht="18" customHeight="1">
      <c r="A19" s="27" t="str">
        <f aca="true" ca="1" t="shared" si="1" ref="A19:B26">OFFSET(A19,-10,0)</f>
        <v>PDL</v>
      </c>
      <c r="B19" s="27">
        <f ca="1" t="shared" si="1"/>
        <v>72</v>
      </c>
      <c r="C19" s="13">
        <v>1</v>
      </c>
      <c r="D19" s="52" t="str">
        <f aca="true" ca="1" t="shared" si="2" ref="D19:E26">OFFSET(D19,-10,0)</f>
        <v>CALTIAU Stephane</v>
      </c>
      <c r="E19" s="27" t="str">
        <f ca="1" t="shared" si="2"/>
        <v>1</v>
      </c>
      <c r="F19" s="27">
        <v>50</v>
      </c>
      <c r="G19" s="53" t="str">
        <f aca="true" ca="1" t="shared" si="3" ref="G19:G26">OFFSET(G19,-10,0)</f>
        <v>JUDO CLUB LA FLECHE</v>
      </c>
      <c r="H19" s="54">
        <v>0</v>
      </c>
      <c r="I19" s="55">
        <v>7</v>
      </c>
      <c r="J19" s="55">
        <v>0</v>
      </c>
      <c r="K19" s="55">
        <v>10</v>
      </c>
      <c r="L19" s="56">
        <v>0</v>
      </c>
      <c r="M19" s="57"/>
      <c r="N19" s="58"/>
      <c r="O19" s="206">
        <f aca="true" t="shared" si="4" ref="O19:O26">SUM(H19:N19)</f>
        <v>17</v>
      </c>
      <c r="P19" s="207"/>
      <c r="Q19" s="59"/>
      <c r="R19" s="190">
        <f aca="true" t="shared" si="5" ref="R19:R26">SUM(F19,O19)</f>
        <v>67</v>
      </c>
      <c r="S19" s="191"/>
      <c r="U19" s="60" t="s">
        <v>35</v>
      </c>
      <c r="V19" s="60" t="s">
        <v>36</v>
      </c>
      <c r="W19" s="60" t="s">
        <v>37</v>
      </c>
      <c r="X19" s="60" t="s">
        <v>38</v>
      </c>
      <c r="Y19" s="62"/>
    </row>
    <row r="20" spans="1:26" ht="18" customHeight="1">
      <c r="A20" s="27" t="str">
        <f ca="1" t="shared" si="1"/>
        <v>TBO</v>
      </c>
      <c r="B20" s="27">
        <f ca="1" t="shared" si="1"/>
        <v>41</v>
      </c>
      <c r="C20" s="13">
        <v>2</v>
      </c>
      <c r="D20" s="52" t="str">
        <f ca="1" t="shared" si="2"/>
        <v>MORIN Nicolas</v>
      </c>
      <c r="E20" s="27" t="str">
        <f ca="1" t="shared" si="2"/>
        <v>1</v>
      </c>
      <c r="F20" s="27">
        <v>30</v>
      </c>
      <c r="G20" s="53" t="str">
        <f ca="1" t="shared" si="3"/>
        <v>BLOIS JUDO</v>
      </c>
      <c r="H20" s="63">
        <v>7</v>
      </c>
      <c r="I20" s="64">
        <v>0</v>
      </c>
      <c r="J20" s="64">
        <v>10</v>
      </c>
      <c r="K20" s="64">
        <v>10</v>
      </c>
      <c r="L20" s="65">
        <v>10</v>
      </c>
      <c r="M20" s="63"/>
      <c r="N20" s="66"/>
      <c r="O20" s="208">
        <f t="shared" si="4"/>
        <v>37</v>
      </c>
      <c r="P20" s="209"/>
      <c r="Q20" s="59"/>
      <c r="R20" s="190">
        <f t="shared" si="5"/>
        <v>67</v>
      </c>
      <c r="S20" s="191"/>
      <c r="U20" s="60" t="s">
        <v>39</v>
      </c>
      <c r="V20" s="60" t="s">
        <v>40</v>
      </c>
      <c r="W20" s="60" t="s">
        <v>41</v>
      </c>
      <c r="X20" s="60" t="s">
        <v>42</v>
      </c>
      <c r="Y20" s="68"/>
      <c r="Z20" s="69"/>
    </row>
    <row r="21" spans="1:26" ht="18" customHeight="1">
      <c r="A21" s="27" t="str">
        <f ca="1" t="shared" si="1"/>
        <v>PDL</v>
      </c>
      <c r="B21" s="27">
        <f ca="1" t="shared" si="1"/>
        <v>49</v>
      </c>
      <c r="C21" s="13">
        <v>3</v>
      </c>
      <c r="D21" s="52" t="str">
        <f ca="1" t="shared" si="2"/>
        <v>DELIMESLE Vivien</v>
      </c>
      <c r="E21" s="27" t="str">
        <f ca="1" t="shared" si="2"/>
        <v>1</v>
      </c>
      <c r="F21" s="27">
        <v>77</v>
      </c>
      <c r="G21" s="53" t="str">
        <f ca="1" t="shared" si="3"/>
        <v>OLYMPIQUE JUDO CHEMILLE</v>
      </c>
      <c r="H21" s="63">
        <v>0</v>
      </c>
      <c r="I21" s="64">
        <v>0</v>
      </c>
      <c r="J21" s="64">
        <v>10</v>
      </c>
      <c r="K21" s="64">
        <v>0</v>
      </c>
      <c r="L21" s="65">
        <v>0</v>
      </c>
      <c r="M21" s="63"/>
      <c r="N21" s="66"/>
      <c r="O21" s="208">
        <f t="shared" si="4"/>
        <v>10</v>
      </c>
      <c r="P21" s="209"/>
      <c r="Q21" s="59"/>
      <c r="R21" s="190">
        <f t="shared" si="5"/>
        <v>87</v>
      </c>
      <c r="S21" s="191"/>
      <c r="W21" s="70"/>
      <c r="X21" s="70"/>
      <c r="Y21" s="71"/>
      <c r="Z21" s="69"/>
    </row>
    <row r="22" spans="1:26" ht="18" customHeight="1">
      <c r="A22" s="27" t="str">
        <f ca="1" t="shared" si="1"/>
        <v>PDL</v>
      </c>
      <c r="B22" s="27">
        <f ca="1" t="shared" si="1"/>
        <v>72</v>
      </c>
      <c r="C22" s="13">
        <v>4</v>
      </c>
      <c r="D22" s="52" t="str">
        <f ca="1" t="shared" si="2"/>
        <v>FONTAINE Mateo</v>
      </c>
      <c r="E22" s="27" t="str">
        <f ca="1" t="shared" si="2"/>
        <v>1</v>
      </c>
      <c r="F22" s="27">
        <v>10</v>
      </c>
      <c r="G22" s="53" t="str">
        <f ca="1" t="shared" si="3"/>
        <v>JUDO CLUB SABOLIEN</v>
      </c>
      <c r="H22" s="63">
        <v>7</v>
      </c>
      <c r="I22" s="64">
        <v>0</v>
      </c>
      <c r="J22" s="64">
        <v>0</v>
      </c>
      <c r="K22" s="64">
        <v>0</v>
      </c>
      <c r="L22" s="65">
        <v>10</v>
      </c>
      <c r="M22" s="63"/>
      <c r="N22" s="66"/>
      <c r="O22" s="208">
        <f t="shared" si="4"/>
        <v>17</v>
      </c>
      <c r="P22" s="209"/>
      <c r="Q22" s="59"/>
      <c r="R22" s="190">
        <f t="shared" si="5"/>
        <v>27</v>
      </c>
      <c r="S22" s="191"/>
      <c r="V22" s="71"/>
      <c r="W22" s="71"/>
      <c r="X22" s="71"/>
      <c r="Y22" s="71"/>
      <c r="Z22" s="69"/>
    </row>
    <row r="23" spans="1:24" ht="18" customHeight="1" thickBot="1">
      <c r="A23" s="27" t="str">
        <f ca="1" t="shared" si="1"/>
        <v>TBO</v>
      </c>
      <c r="B23" s="27">
        <f ca="1" t="shared" si="1"/>
        <v>37</v>
      </c>
      <c r="C23" s="13">
        <v>5</v>
      </c>
      <c r="D23" s="52" t="str">
        <f ca="1" t="shared" si="2"/>
        <v>HALBERT Germain</v>
      </c>
      <c r="E23" s="27" t="str">
        <f ca="1" t="shared" si="2"/>
        <v>1</v>
      </c>
      <c r="F23" s="27">
        <v>0</v>
      </c>
      <c r="G23" s="53" t="str">
        <f ca="1" t="shared" si="3"/>
        <v>JUDO CLUB DE SEMBLANCAY</v>
      </c>
      <c r="H23" s="63">
        <v>10</v>
      </c>
      <c r="I23" s="64">
        <v>0</v>
      </c>
      <c r="J23" s="64">
        <v>10</v>
      </c>
      <c r="K23" s="64">
        <v>0</v>
      </c>
      <c r="L23" s="65">
        <v>0</v>
      </c>
      <c r="M23" s="63"/>
      <c r="N23" s="66"/>
      <c r="O23" s="208">
        <f t="shared" si="4"/>
        <v>20</v>
      </c>
      <c r="P23" s="209"/>
      <c r="Q23" s="59"/>
      <c r="R23" s="190">
        <f t="shared" si="5"/>
        <v>20</v>
      </c>
      <c r="S23" s="191"/>
      <c r="W23" s="185" t="s">
        <v>83</v>
      </c>
      <c r="X23" s="185"/>
    </row>
    <row r="24" spans="1:24" ht="18" customHeight="1" thickBot="1">
      <c r="A24" s="27" t="str">
        <f ca="1" t="shared" si="1"/>
        <v>PDL</v>
      </c>
      <c r="B24" s="27">
        <f ca="1" t="shared" si="1"/>
        <v>53</v>
      </c>
      <c r="C24" s="13">
        <v>6</v>
      </c>
      <c r="D24" s="52" t="str">
        <f ca="1" t="shared" si="2"/>
        <v>NICOLAS Maxime</v>
      </c>
      <c r="E24" s="27" t="str">
        <f ca="1" t="shared" si="2"/>
        <v>1</v>
      </c>
      <c r="F24" s="27">
        <v>0</v>
      </c>
      <c r="G24" s="53" t="str">
        <f ca="1" t="shared" si="3"/>
        <v>UNION SPORTIVE CHANGE JUDO</v>
      </c>
      <c r="H24" s="63">
        <v>0</v>
      </c>
      <c r="I24" s="64">
        <v>7</v>
      </c>
      <c r="J24" s="64">
        <v>10</v>
      </c>
      <c r="K24" s="64">
        <v>10</v>
      </c>
      <c r="L24" s="65">
        <v>10</v>
      </c>
      <c r="M24" s="63"/>
      <c r="N24" s="66"/>
      <c r="O24" s="208">
        <f t="shared" si="4"/>
        <v>37</v>
      </c>
      <c r="P24" s="209"/>
      <c r="Q24" s="59"/>
      <c r="R24" s="190">
        <f t="shared" si="5"/>
        <v>37</v>
      </c>
      <c r="S24" s="191"/>
      <c r="W24" s="72" t="s">
        <v>84</v>
      </c>
      <c r="X24" s="73" t="s">
        <v>85</v>
      </c>
    </row>
    <row r="25" spans="1:24" ht="18" customHeight="1">
      <c r="A25" s="27" t="str">
        <f ca="1" t="shared" si="1"/>
        <v>PDL</v>
      </c>
      <c r="B25" s="27">
        <f ca="1" t="shared" si="1"/>
        <v>85</v>
      </c>
      <c r="C25" s="13">
        <v>7</v>
      </c>
      <c r="D25" s="52" t="str">
        <f ca="1" t="shared" si="2"/>
        <v>SORIN Manuel</v>
      </c>
      <c r="E25" s="27" t="str">
        <f ca="1" t="shared" si="2"/>
        <v>1</v>
      </c>
      <c r="F25" s="27">
        <v>57</v>
      </c>
      <c r="G25" s="53" t="str">
        <f ca="1" t="shared" si="3"/>
        <v>OLYMPIC JUDO BENET</v>
      </c>
      <c r="H25" s="63">
        <v>0</v>
      </c>
      <c r="I25" s="64">
        <v>0</v>
      </c>
      <c r="J25" s="64">
        <v>0</v>
      </c>
      <c r="K25" s="64">
        <v>0</v>
      </c>
      <c r="L25" s="65">
        <v>0</v>
      </c>
      <c r="M25" s="74"/>
      <c r="N25" s="75"/>
      <c r="O25" s="208">
        <f t="shared" si="4"/>
        <v>0</v>
      </c>
      <c r="P25" s="209"/>
      <c r="Q25" s="59"/>
      <c r="R25" s="190">
        <f t="shared" si="5"/>
        <v>57</v>
      </c>
      <c r="S25" s="191"/>
      <c r="W25" s="186">
        <v>7</v>
      </c>
      <c r="X25" s="188">
        <v>10</v>
      </c>
    </row>
    <row r="26" spans="1:24" ht="18" customHeight="1" thickBot="1">
      <c r="A26" s="27" t="str">
        <f ca="1" t="shared" si="1"/>
        <v>PDL</v>
      </c>
      <c r="B26" s="27">
        <f ca="1" t="shared" si="1"/>
        <v>85</v>
      </c>
      <c r="C26" s="13">
        <v>8</v>
      </c>
      <c r="D26" s="52" t="str">
        <f ca="1" t="shared" si="2"/>
        <v>CREUSE Alexis</v>
      </c>
      <c r="E26" s="27" t="str">
        <f ca="1" t="shared" si="2"/>
        <v>1</v>
      </c>
      <c r="F26" s="27">
        <v>60</v>
      </c>
      <c r="G26" s="53" t="str">
        <f ca="1" t="shared" si="3"/>
        <v>J C YONNAIS</v>
      </c>
      <c r="H26" s="76">
        <v>0</v>
      </c>
      <c r="I26" s="77">
        <v>10</v>
      </c>
      <c r="J26" s="77">
        <v>10</v>
      </c>
      <c r="K26" s="77">
        <v>0</v>
      </c>
      <c r="L26" s="78">
        <v>0</v>
      </c>
      <c r="M26" s="76"/>
      <c r="N26" s="79"/>
      <c r="O26" s="210">
        <f t="shared" si="4"/>
        <v>20</v>
      </c>
      <c r="P26" s="211"/>
      <c r="Q26" s="59"/>
      <c r="R26" s="190">
        <f t="shared" si="5"/>
        <v>80</v>
      </c>
      <c r="S26" s="191"/>
      <c r="W26" s="187"/>
      <c r="X26" s="189"/>
    </row>
    <row r="27" ht="11.25">
      <c r="N27" s="26" t="s">
        <v>86</v>
      </c>
    </row>
    <row r="28" spans="3:35" ht="11.25" hidden="1">
      <c r="C28" s="40">
        <f>COUNT(H19:N26)/2</f>
        <v>20</v>
      </c>
      <c r="G28" s="82" t="s">
        <v>87</v>
      </c>
      <c r="H28" s="83">
        <v>1</v>
      </c>
      <c r="I28" s="83">
        <v>2</v>
      </c>
      <c r="J28" s="83">
        <v>3</v>
      </c>
      <c r="K28" s="83">
        <v>4</v>
      </c>
      <c r="L28" s="83">
        <v>5</v>
      </c>
      <c r="M28" s="83">
        <v>6</v>
      </c>
      <c r="N28" s="83">
        <v>7</v>
      </c>
      <c r="O28" s="83">
        <v>8</v>
      </c>
      <c r="P28" s="83">
        <v>9</v>
      </c>
      <c r="Q28" s="83">
        <v>10</v>
      </c>
      <c r="R28" s="83">
        <v>11</v>
      </c>
      <c r="S28" s="83">
        <v>12</v>
      </c>
      <c r="T28" s="83">
        <v>13</v>
      </c>
      <c r="U28" s="83">
        <v>14</v>
      </c>
      <c r="V28" s="83">
        <v>15</v>
      </c>
      <c r="W28" s="83">
        <v>16</v>
      </c>
      <c r="X28" s="83">
        <v>17</v>
      </c>
      <c r="Y28" s="83">
        <v>18</v>
      </c>
      <c r="Z28" s="83">
        <v>19</v>
      </c>
      <c r="AA28" s="83">
        <v>20</v>
      </c>
      <c r="AB28" s="84"/>
      <c r="AC28" s="84"/>
      <c r="AD28" s="84"/>
      <c r="AE28" s="84"/>
      <c r="AF28" s="84"/>
      <c r="AG28" s="84"/>
      <c r="AH28" s="84"/>
      <c r="AI28" s="84"/>
    </row>
    <row r="29" spans="7:35" ht="11.25" hidden="1">
      <c r="G29" s="82" t="s">
        <v>88</v>
      </c>
      <c r="H29" s="83">
        <v>1</v>
      </c>
      <c r="I29" s="83">
        <v>1</v>
      </c>
      <c r="J29" s="83">
        <v>2</v>
      </c>
      <c r="K29" s="83">
        <v>1</v>
      </c>
      <c r="L29" s="83">
        <v>2</v>
      </c>
      <c r="M29" s="83">
        <v>2</v>
      </c>
      <c r="N29" s="83">
        <v>3</v>
      </c>
      <c r="O29" s="83">
        <v>2</v>
      </c>
      <c r="P29" s="83">
        <v>3</v>
      </c>
      <c r="Q29" s="83">
        <v>3</v>
      </c>
      <c r="R29" s="83">
        <v>4</v>
      </c>
      <c r="S29" s="83">
        <v>3</v>
      </c>
      <c r="T29" s="83">
        <v>4</v>
      </c>
      <c r="U29" s="83">
        <v>5</v>
      </c>
      <c r="V29" s="83">
        <v>4</v>
      </c>
      <c r="W29" s="83">
        <v>4</v>
      </c>
      <c r="X29" s="83">
        <v>5</v>
      </c>
      <c r="Y29" s="83">
        <v>5</v>
      </c>
      <c r="Z29" s="83">
        <v>5</v>
      </c>
      <c r="AA29" s="83">
        <v>5</v>
      </c>
      <c r="AB29" s="84"/>
      <c r="AC29" s="84"/>
      <c r="AD29" s="84"/>
      <c r="AE29" s="84"/>
      <c r="AF29" s="84"/>
      <c r="AG29" s="84"/>
      <c r="AH29" s="84"/>
      <c r="AI29" s="84"/>
    </row>
    <row r="30" spans="7:35" ht="11.25" hidden="1">
      <c r="G30" s="82" t="s">
        <v>89</v>
      </c>
      <c r="H30" s="83">
        <v>1</v>
      </c>
      <c r="I30" s="83">
        <v>1</v>
      </c>
      <c r="J30" s="83">
        <v>1</v>
      </c>
      <c r="K30" s="83">
        <v>1</v>
      </c>
      <c r="L30" s="83">
        <v>2</v>
      </c>
      <c r="M30" s="83">
        <v>2</v>
      </c>
      <c r="N30" s="83">
        <v>2</v>
      </c>
      <c r="O30" s="83">
        <v>3</v>
      </c>
      <c r="P30" s="83">
        <v>1</v>
      </c>
      <c r="Q30" s="83">
        <v>3</v>
      </c>
      <c r="R30" s="83">
        <v>4</v>
      </c>
      <c r="S30" s="83">
        <v>2</v>
      </c>
      <c r="T30" s="83">
        <v>3</v>
      </c>
      <c r="U30" s="83">
        <v>3</v>
      </c>
      <c r="V30" s="83">
        <v>4</v>
      </c>
      <c r="W30" s="83">
        <v>4</v>
      </c>
      <c r="X30" s="83">
        <v>5</v>
      </c>
      <c r="Y30" s="83">
        <v>4</v>
      </c>
      <c r="Z30" s="83">
        <v>5</v>
      </c>
      <c r="AA30" s="83">
        <v>5</v>
      </c>
      <c r="AB30" s="84"/>
      <c r="AC30" s="84"/>
      <c r="AD30" s="84"/>
      <c r="AE30" s="84"/>
      <c r="AF30" s="84"/>
      <c r="AG30" s="84"/>
      <c r="AH30" s="84"/>
      <c r="AI30" s="84"/>
    </row>
  </sheetData>
  <sheetProtection formatCells="0" formatColumns="0" selectLockedCells="1"/>
  <mergeCells count="29">
    <mergeCell ref="U18:X18"/>
    <mergeCell ref="W23:X23"/>
    <mergeCell ref="W25:W26"/>
    <mergeCell ref="X25:X26"/>
    <mergeCell ref="R21:S21"/>
    <mergeCell ref="R26:S26"/>
    <mergeCell ref="R22:S22"/>
    <mergeCell ref="R23:S23"/>
    <mergeCell ref="R24:S24"/>
    <mergeCell ref="R25:S25"/>
    <mergeCell ref="G4:G6"/>
    <mergeCell ref="P1:R1"/>
    <mergeCell ref="K2:N2"/>
    <mergeCell ref="P2:P3"/>
    <mergeCell ref="Q2:Q3"/>
    <mergeCell ref="R2:R3"/>
    <mergeCell ref="R18:S18"/>
    <mergeCell ref="R19:S19"/>
    <mergeCell ref="R20:S20"/>
    <mergeCell ref="M17:N17"/>
    <mergeCell ref="O18:P18"/>
    <mergeCell ref="O19:P19"/>
    <mergeCell ref="O20:P20"/>
    <mergeCell ref="O25:P25"/>
    <mergeCell ref="O26:P26"/>
    <mergeCell ref="O21:P21"/>
    <mergeCell ref="O22:P22"/>
    <mergeCell ref="O23:P23"/>
    <mergeCell ref="O24:P24"/>
  </mergeCells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AI30"/>
  <sheetViews>
    <sheetView zoomScale="80" zoomScaleNormal="80" workbookViewId="0" topLeftCell="C8">
      <pane xSplit="5" ySplit="1" topLeftCell="H9" activePane="bottomRight" state="frozen"/>
      <selection pane="topLeft" activeCell="C8" sqref="C8"/>
      <selection pane="topRight" activeCell="H8" sqref="H8"/>
      <selection pane="bottomLeft" activeCell="C8" sqref="C8"/>
      <selection pane="bottomRight" activeCell="H8" sqref="H8"/>
    </sheetView>
  </sheetViews>
  <sheetFormatPr defaultColWidth="11.421875" defaultRowHeight="12.75"/>
  <cols>
    <col min="1" max="1" width="6.140625" style="26" customWidth="1"/>
    <col min="2" max="2" width="5.140625" style="26" customWidth="1"/>
    <col min="3" max="3" width="4.57421875" style="40" bestFit="1" customWidth="1"/>
    <col min="4" max="4" width="22.57421875" style="26" customWidth="1"/>
    <col min="5" max="5" width="3.140625" style="26" customWidth="1"/>
    <col min="6" max="6" width="7.7109375" style="26" customWidth="1"/>
    <col min="7" max="7" width="22.00390625" style="26" customWidth="1"/>
    <col min="8" max="12" width="4.7109375" style="26" customWidth="1"/>
    <col min="13" max="14" width="5.28125" style="26" customWidth="1"/>
    <col min="15" max="27" width="4.7109375" style="26" customWidth="1"/>
    <col min="28" max="31" width="4.7109375" style="44" hidden="1" customWidth="1"/>
    <col min="32" max="32" width="4.7109375" style="44" customWidth="1"/>
    <col min="33" max="33" width="4.7109375" style="44" hidden="1" customWidth="1"/>
    <col min="34" max="34" width="4.7109375" style="44" customWidth="1"/>
    <col min="35" max="35" width="4.7109375" style="44" hidden="1" customWidth="1"/>
    <col min="36" max="16384" width="11.421875" style="26" customWidth="1"/>
  </cols>
  <sheetData>
    <row r="1" spans="3:35" s="1" customFormat="1" ht="13.5" thickBot="1">
      <c r="C1" s="2">
        <v>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95" t="s">
        <v>0</v>
      </c>
      <c r="Q1" s="195"/>
      <c r="R1" s="195"/>
      <c r="S1" s="3"/>
      <c r="T1" s="3"/>
      <c r="U1" s="3"/>
      <c r="V1" s="4"/>
      <c r="W1" s="4"/>
      <c r="AB1" s="5"/>
      <c r="AC1" s="5"/>
      <c r="AD1" s="5"/>
      <c r="AE1" s="5"/>
      <c r="AF1" s="5"/>
      <c r="AG1" s="5"/>
      <c r="AH1" s="5"/>
      <c r="AI1" s="5"/>
    </row>
    <row r="2" spans="3:35" s="1" customFormat="1" ht="16.5" customHeight="1" thickBot="1">
      <c r="C2" s="6"/>
      <c r="D2" s="3"/>
      <c r="E2" s="3"/>
      <c r="F2" s="7" t="s">
        <v>1</v>
      </c>
      <c r="G2" s="8" t="s">
        <v>185</v>
      </c>
      <c r="H2" s="3"/>
      <c r="I2" s="3"/>
      <c r="J2" s="9" t="s">
        <v>3</v>
      </c>
      <c r="K2" s="196">
        <f ca="1">TODAY()</f>
        <v>41330</v>
      </c>
      <c r="L2" s="196"/>
      <c r="M2" s="196"/>
      <c r="N2" s="196"/>
      <c r="O2" s="3"/>
      <c r="P2" s="197" t="s">
        <v>91</v>
      </c>
      <c r="Q2" s="197"/>
      <c r="R2" s="199"/>
      <c r="S2" s="3"/>
      <c r="AB2" s="5"/>
      <c r="AC2" s="5"/>
      <c r="AD2" s="5"/>
      <c r="AE2" s="5"/>
      <c r="AF2" s="5"/>
      <c r="AG2" s="5"/>
      <c r="AH2" s="5"/>
      <c r="AI2" s="5"/>
    </row>
    <row r="3" spans="3:35" s="1" customFormat="1" ht="13.5" customHeight="1" thickBot="1"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98"/>
      <c r="Q3" s="198"/>
      <c r="R3" s="200"/>
      <c r="S3" s="3"/>
      <c r="AB3" s="5"/>
      <c r="AC3" s="5"/>
      <c r="AD3" s="5"/>
      <c r="AE3" s="5"/>
      <c r="AF3" s="5"/>
      <c r="AG3" s="5"/>
      <c r="AH3" s="5"/>
      <c r="AI3" s="5"/>
    </row>
    <row r="4" spans="3:35" s="1" customFormat="1" ht="12.75">
      <c r="C4" s="6"/>
      <c r="D4" s="3"/>
      <c r="E4" s="3"/>
      <c r="F4" s="3"/>
      <c r="G4" s="192"/>
      <c r="H4" s="3"/>
      <c r="I4" s="3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AB4" s="5"/>
      <c r="AC4" s="5"/>
      <c r="AD4" s="5"/>
      <c r="AE4" s="5"/>
      <c r="AF4" s="5"/>
      <c r="AG4" s="5"/>
      <c r="AH4" s="5"/>
      <c r="AI4" s="5"/>
    </row>
    <row r="5" spans="3:35" s="1" customFormat="1" ht="12.75">
      <c r="C5" s="6"/>
      <c r="D5" s="3"/>
      <c r="E5" s="3"/>
      <c r="F5" s="10" t="s">
        <v>6</v>
      </c>
      <c r="G5" s="193"/>
      <c r="H5" s="3"/>
      <c r="I5" s="3"/>
      <c r="J5" s="9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4"/>
      <c r="AB5" s="5"/>
      <c r="AC5" s="5"/>
      <c r="AD5" s="5"/>
      <c r="AE5" s="5"/>
      <c r="AF5" s="5"/>
      <c r="AG5" s="5"/>
      <c r="AH5" s="5"/>
      <c r="AI5" s="5"/>
    </row>
    <row r="6" spans="3:35" s="1" customFormat="1" ht="12.75">
      <c r="C6" s="6"/>
      <c r="D6" s="3"/>
      <c r="E6" s="3"/>
      <c r="F6" s="3"/>
      <c r="G6" s="194"/>
      <c r="H6" s="3"/>
      <c r="I6" s="3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4"/>
      <c r="W6" s="4"/>
      <c r="AB6" s="5"/>
      <c r="AC6" s="5"/>
      <c r="AD6" s="5"/>
      <c r="AE6" s="5"/>
      <c r="AF6" s="5"/>
      <c r="AG6" s="5"/>
      <c r="AH6" s="5"/>
      <c r="AI6" s="5"/>
    </row>
    <row r="7" spans="3:35" s="1" customFormat="1" ht="13.5" thickBot="1">
      <c r="C7" s="6"/>
      <c r="D7" s="3"/>
      <c r="E7" s="3"/>
      <c r="F7" s="11"/>
      <c r="G7" s="9"/>
      <c r="H7" s="9"/>
      <c r="I7" s="9"/>
      <c r="J7" s="9"/>
      <c r="K7" s="3"/>
      <c r="L7" s="3"/>
      <c r="M7" s="3"/>
      <c r="N7" s="3"/>
      <c r="O7" s="3"/>
      <c r="P7" s="3"/>
      <c r="Q7" s="3"/>
      <c r="R7" s="3"/>
      <c r="S7" s="3"/>
      <c r="T7" s="12"/>
      <c r="U7" s="3"/>
      <c r="V7" s="4"/>
      <c r="W7" s="4"/>
      <c r="AB7" s="5"/>
      <c r="AC7" s="5"/>
      <c r="AD7" s="5"/>
      <c r="AE7" s="5"/>
      <c r="AF7" s="5"/>
      <c r="AG7" s="5"/>
      <c r="AH7" s="5"/>
      <c r="AI7" s="5"/>
    </row>
    <row r="8" spans="1:35" ht="18" customHeight="1">
      <c r="A8" s="13" t="s">
        <v>8</v>
      </c>
      <c r="B8" s="13" t="s">
        <v>9</v>
      </c>
      <c r="C8" s="14" t="s">
        <v>10</v>
      </c>
      <c r="D8" s="15" t="s">
        <v>11</v>
      </c>
      <c r="E8" s="15" t="s">
        <v>12</v>
      </c>
      <c r="F8" s="14" t="s">
        <v>13</v>
      </c>
      <c r="G8" s="16" t="s">
        <v>14</v>
      </c>
      <c r="H8" s="17" t="s">
        <v>15</v>
      </c>
      <c r="I8" s="18" t="s">
        <v>16</v>
      </c>
      <c r="J8" s="19" t="s">
        <v>17</v>
      </c>
      <c r="K8" s="19" t="s">
        <v>18</v>
      </c>
      <c r="L8" s="19" t="s">
        <v>19</v>
      </c>
      <c r="M8" s="21" t="s">
        <v>20</v>
      </c>
      <c r="N8" s="22" t="s">
        <v>21</v>
      </c>
      <c r="O8" s="19" t="s">
        <v>22</v>
      </c>
      <c r="P8" s="21" t="s">
        <v>23</v>
      </c>
      <c r="Q8" s="19" t="s">
        <v>24</v>
      </c>
      <c r="R8" s="21" t="s">
        <v>25</v>
      </c>
      <c r="S8" s="19" t="s">
        <v>26</v>
      </c>
      <c r="T8" s="22" t="s">
        <v>27</v>
      </c>
      <c r="U8" s="19" t="s">
        <v>28</v>
      </c>
      <c r="V8" s="19" t="s">
        <v>29</v>
      </c>
      <c r="W8" s="19" t="s">
        <v>30</v>
      </c>
      <c r="X8" s="21" t="s">
        <v>31</v>
      </c>
      <c r="Y8" s="19" t="s">
        <v>32</v>
      </c>
      <c r="Z8" s="19" t="s">
        <v>33</v>
      </c>
      <c r="AA8" s="24" t="s">
        <v>34</v>
      </c>
      <c r="AB8" s="25" t="s">
        <v>35</v>
      </c>
      <c r="AC8" s="25" t="s">
        <v>36</v>
      </c>
      <c r="AD8" s="25" t="s">
        <v>37</v>
      </c>
      <c r="AE8" s="25" t="s">
        <v>38</v>
      </c>
      <c r="AF8" s="17" t="s">
        <v>39</v>
      </c>
      <c r="AG8" s="25" t="s">
        <v>40</v>
      </c>
      <c r="AH8" s="17" t="s">
        <v>41</v>
      </c>
      <c r="AI8" s="25" t="s">
        <v>42</v>
      </c>
    </row>
    <row r="9" spans="1:35" ht="33.75" customHeight="1">
      <c r="A9" s="27" t="s">
        <v>50</v>
      </c>
      <c r="B9" s="27">
        <v>44</v>
      </c>
      <c r="C9" s="28">
        <f aca="true" ca="1" t="shared" si="0" ref="C9:C16">OFFSET(C9,10,0)</f>
        <v>1</v>
      </c>
      <c r="D9" s="29" t="s">
        <v>186</v>
      </c>
      <c r="E9" s="27" t="s">
        <v>4</v>
      </c>
      <c r="F9" s="27">
        <v>69</v>
      </c>
      <c r="G9" s="30" t="s">
        <v>158</v>
      </c>
      <c r="H9" s="31" t="s">
        <v>48</v>
      </c>
      <c r="I9" s="32"/>
      <c r="J9" s="32"/>
      <c r="K9" s="32"/>
      <c r="L9" s="33" t="s">
        <v>48</v>
      </c>
      <c r="M9" s="32"/>
      <c r="N9" s="32"/>
      <c r="O9" s="32"/>
      <c r="P9" s="32"/>
      <c r="Q9" s="33" t="s">
        <v>46</v>
      </c>
      <c r="R9" s="32"/>
      <c r="S9" s="32"/>
      <c r="T9" s="32"/>
      <c r="U9" s="32"/>
      <c r="V9" s="32"/>
      <c r="W9" s="33" t="s">
        <v>48</v>
      </c>
      <c r="X9" s="32"/>
      <c r="Y9" s="32"/>
      <c r="Z9" s="33" t="s">
        <v>150</v>
      </c>
      <c r="AA9" s="32"/>
      <c r="AB9" s="34"/>
      <c r="AC9" s="34"/>
      <c r="AD9" s="35"/>
      <c r="AE9" s="35"/>
      <c r="AF9" s="35"/>
      <c r="AG9" s="35"/>
      <c r="AH9" s="35"/>
      <c r="AI9" s="35"/>
    </row>
    <row r="10" spans="1:35" ht="33.75" customHeight="1">
      <c r="A10" s="27" t="s">
        <v>50</v>
      </c>
      <c r="B10" s="27">
        <v>72</v>
      </c>
      <c r="C10" s="28">
        <f ca="1" t="shared" si="0"/>
        <v>2</v>
      </c>
      <c r="D10" s="29" t="s">
        <v>187</v>
      </c>
      <c r="E10" s="27" t="s">
        <v>4</v>
      </c>
      <c r="F10" s="27">
        <v>70</v>
      </c>
      <c r="G10" s="30" t="s">
        <v>108</v>
      </c>
      <c r="H10" s="32"/>
      <c r="I10" s="33" t="s">
        <v>48</v>
      </c>
      <c r="J10" s="32"/>
      <c r="K10" s="32"/>
      <c r="L10" s="32"/>
      <c r="M10" s="33"/>
      <c r="N10" s="32"/>
      <c r="O10" s="32"/>
      <c r="P10" s="33"/>
      <c r="Q10" s="32"/>
      <c r="R10" s="33"/>
      <c r="S10" s="32"/>
      <c r="T10" s="32"/>
      <c r="U10" s="32"/>
      <c r="V10" s="32"/>
      <c r="W10" s="32"/>
      <c r="X10" s="33"/>
      <c r="Y10" s="32"/>
      <c r="Z10" s="32"/>
      <c r="AA10" s="32"/>
      <c r="AB10" s="34"/>
      <c r="AC10" s="35"/>
      <c r="AD10" s="34"/>
      <c r="AE10" s="35"/>
      <c r="AF10" s="35"/>
      <c r="AG10" s="35"/>
      <c r="AH10" s="35"/>
      <c r="AI10" s="35"/>
    </row>
    <row r="11" spans="1:35" ht="33.75" customHeight="1">
      <c r="A11" s="27" t="s">
        <v>50</v>
      </c>
      <c r="B11" s="27">
        <v>72</v>
      </c>
      <c r="C11" s="28">
        <f ca="1" t="shared" si="0"/>
        <v>3</v>
      </c>
      <c r="D11" s="29" t="s">
        <v>188</v>
      </c>
      <c r="E11" s="27" t="s">
        <v>4</v>
      </c>
      <c r="F11" s="27">
        <v>71</v>
      </c>
      <c r="G11" s="30" t="s">
        <v>189</v>
      </c>
      <c r="H11" s="32"/>
      <c r="I11" s="33" t="s">
        <v>46</v>
      </c>
      <c r="J11" s="32"/>
      <c r="K11" s="32"/>
      <c r="L11" s="32"/>
      <c r="M11" s="32"/>
      <c r="N11" s="32"/>
      <c r="O11" s="33" t="s">
        <v>48</v>
      </c>
      <c r="P11" s="32"/>
      <c r="Q11" s="32"/>
      <c r="R11" s="32"/>
      <c r="S11" s="33" t="s">
        <v>48</v>
      </c>
      <c r="T11" s="32"/>
      <c r="U11" s="32"/>
      <c r="V11" s="33" t="s">
        <v>56</v>
      </c>
      <c r="W11" s="32"/>
      <c r="X11" s="32"/>
      <c r="Y11" s="33" t="s">
        <v>46</v>
      </c>
      <c r="Z11" s="32"/>
      <c r="AA11" s="32"/>
      <c r="AB11" s="35"/>
      <c r="AC11" s="34"/>
      <c r="AD11" s="35"/>
      <c r="AE11" s="34"/>
      <c r="AF11" s="35"/>
      <c r="AG11" s="35"/>
      <c r="AH11" s="35"/>
      <c r="AI11" s="35"/>
    </row>
    <row r="12" spans="1:35" ht="33.75" customHeight="1">
      <c r="A12" s="27" t="s">
        <v>50</v>
      </c>
      <c r="B12" s="27">
        <v>49</v>
      </c>
      <c r="C12" s="28">
        <f ca="1" t="shared" si="0"/>
        <v>4</v>
      </c>
      <c r="D12" s="29" t="s">
        <v>190</v>
      </c>
      <c r="E12" s="27" t="s">
        <v>4</v>
      </c>
      <c r="F12" s="27">
        <v>71</v>
      </c>
      <c r="G12" s="30" t="s">
        <v>191</v>
      </c>
      <c r="H12" s="33" t="s">
        <v>56</v>
      </c>
      <c r="I12" s="32"/>
      <c r="J12" s="33" t="s">
        <v>48</v>
      </c>
      <c r="K12" s="32"/>
      <c r="L12" s="32"/>
      <c r="M12" s="32"/>
      <c r="N12" s="33" t="s">
        <v>46</v>
      </c>
      <c r="O12" s="32"/>
      <c r="P12" s="32"/>
      <c r="Q12" s="32"/>
      <c r="R12" s="33"/>
      <c r="S12" s="32"/>
      <c r="T12" s="32"/>
      <c r="U12" s="33" t="s">
        <v>48</v>
      </c>
      <c r="V12" s="32"/>
      <c r="W12" s="32"/>
      <c r="X12" s="32"/>
      <c r="Y12" s="32"/>
      <c r="Z12" s="32"/>
      <c r="AA12" s="32"/>
      <c r="AB12" s="35"/>
      <c r="AC12" s="35"/>
      <c r="AD12" s="35"/>
      <c r="AE12" s="34"/>
      <c r="AF12" s="34" t="s">
        <v>46</v>
      </c>
      <c r="AG12" s="35"/>
      <c r="AH12" s="35"/>
      <c r="AI12" s="35"/>
    </row>
    <row r="13" spans="1:35" ht="33.75" customHeight="1">
      <c r="A13" s="27" t="s">
        <v>50</v>
      </c>
      <c r="B13" s="27">
        <v>85</v>
      </c>
      <c r="C13" s="28">
        <f ca="1" t="shared" si="0"/>
        <v>5</v>
      </c>
      <c r="D13" s="29" t="s">
        <v>192</v>
      </c>
      <c r="E13" s="27" t="s">
        <v>4</v>
      </c>
      <c r="F13" s="27">
        <v>71</v>
      </c>
      <c r="G13" s="30" t="s">
        <v>55</v>
      </c>
      <c r="H13" s="32"/>
      <c r="I13" s="32"/>
      <c r="J13" s="33" t="s">
        <v>46</v>
      </c>
      <c r="K13" s="32"/>
      <c r="L13" s="33" t="s">
        <v>46</v>
      </c>
      <c r="M13" s="32"/>
      <c r="N13" s="32"/>
      <c r="O13" s="33" t="s">
        <v>46</v>
      </c>
      <c r="P13" s="32"/>
      <c r="Q13" s="32"/>
      <c r="R13" s="32"/>
      <c r="S13" s="32"/>
      <c r="T13" s="33" t="s">
        <v>46</v>
      </c>
      <c r="U13" s="32"/>
      <c r="V13" s="32"/>
      <c r="W13" s="32"/>
      <c r="X13" s="33"/>
      <c r="Y13" s="32"/>
      <c r="Z13" s="32"/>
      <c r="AA13" s="32"/>
      <c r="AB13" s="35"/>
      <c r="AC13" s="35"/>
      <c r="AD13" s="35"/>
      <c r="AE13" s="35"/>
      <c r="AF13" s="35"/>
      <c r="AG13" s="34"/>
      <c r="AH13" s="34" t="s">
        <v>48</v>
      </c>
      <c r="AI13" s="35"/>
    </row>
    <row r="14" spans="1:35" ht="33.75" customHeight="1">
      <c r="A14" s="27" t="s">
        <v>43</v>
      </c>
      <c r="B14" s="27">
        <v>41</v>
      </c>
      <c r="C14" s="28">
        <f ca="1" t="shared" si="0"/>
        <v>6</v>
      </c>
      <c r="D14" s="29" t="s">
        <v>193</v>
      </c>
      <c r="E14" s="27" t="s">
        <v>4</v>
      </c>
      <c r="F14" s="27">
        <v>71</v>
      </c>
      <c r="G14" s="30" t="s">
        <v>143</v>
      </c>
      <c r="H14" s="32"/>
      <c r="I14" s="32"/>
      <c r="J14" s="32"/>
      <c r="K14" s="33" t="s">
        <v>47</v>
      </c>
      <c r="L14" s="32"/>
      <c r="M14" s="33"/>
      <c r="N14" s="32"/>
      <c r="O14" s="32"/>
      <c r="P14" s="32"/>
      <c r="Q14" s="33" t="s">
        <v>48</v>
      </c>
      <c r="R14" s="32"/>
      <c r="S14" s="32"/>
      <c r="T14" s="32"/>
      <c r="U14" s="32"/>
      <c r="V14" s="32"/>
      <c r="W14" s="32"/>
      <c r="X14" s="32"/>
      <c r="Y14" s="33" t="s">
        <v>48</v>
      </c>
      <c r="Z14" s="32"/>
      <c r="AA14" s="33" t="s">
        <v>48</v>
      </c>
      <c r="AB14" s="35"/>
      <c r="AC14" s="35"/>
      <c r="AD14" s="35"/>
      <c r="AE14" s="35"/>
      <c r="AF14" s="34" t="s">
        <v>194</v>
      </c>
      <c r="AG14" s="34"/>
      <c r="AH14" s="35"/>
      <c r="AI14" s="35"/>
    </row>
    <row r="15" spans="1:35" s="39" customFormat="1" ht="33.75" customHeight="1">
      <c r="A15" s="27" t="s">
        <v>50</v>
      </c>
      <c r="B15" s="27">
        <v>49</v>
      </c>
      <c r="C15" s="28">
        <f ca="1" t="shared" si="0"/>
        <v>7</v>
      </c>
      <c r="D15" s="29" t="s">
        <v>195</v>
      </c>
      <c r="E15" s="27" t="s">
        <v>4</v>
      </c>
      <c r="F15" s="27">
        <v>72</v>
      </c>
      <c r="G15" s="30" t="s">
        <v>196</v>
      </c>
      <c r="H15" s="32"/>
      <c r="I15" s="32"/>
      <c r="J15" s="32"/>
      <c r="K15" s="32"/>
      <c r="L15" s="32"/>
      <c r="M15" s="32"/>
      <c r="N15" s="32"/>
      <c r="O15" s="32"/>
      <c r="P15" s="33"/>
      <c r="Q15" s="32"/>
      <c r="R15" s="32"/>
      <c r="S15" s="33" t="s">
        <v>56</v>
      </c>
      <c r="T15" s="32"/>
      <c r="U15" s="33" t="s">
        <v>46</v>
      </c>
      <c r="V15" s="32"/>
      <c r="W15" s="33" t="s">
        <v>197</v>
      </c>
      <c r="X15" s="32"/>
      <c r="Y15" s="32"/>
      <c r="Z15" s="32"/>
      <c r="AA15" s="33" t="s">
        <v>46</v>
      </c>
      <c r="AB15" s="37"/>
      <c r="AC15" s="37"/>
      <c r="AD15" s="37"/>
      <c r="AE15" s="37"/>
      <c r="AF15" s="37"/>
      <c r="AG15" s="37"/>
      <c r="AH15" s="38" t="s">
        <v>46</v>
      </c>
      <c r="AI15" s="38"/>
    </row>
    <row r="16" spans="1:35" ht="33.75" customHeight="1">
      <c r="A16" s="27" t="s">
        <v>50</v>
      </c>
      <c r="B16" s="27">
        <v>49</v>
      </c>
      <c r="C16" s="28">
        <f ca="1" t="shared" si="0"/>
        <v>8</v>
      </c>
      <c r="D16" s="29" t="s">
        <v>198</v>
      </c>
      <c r="E16" s="27">
        <v>1</v>
      </c>
      <c r="F16" s="27">
        <v>72</v>
      </c>
      <c r="G16" s="30" t="s">
        <v>199</v>
      </c>
      <c r="H16" s="32"/>
      <c r="I16" s="32"/>
      <c r="J16" s="32"/>
      <c r="K16" s="33" t="s">
        <v>56</v>
      </c>
      <c r="L16" s="32"/>
      <c r="M16" s="32"/>
      <c r="N16" s="33" t="s">
        <v>47</v>
      </c>
      <c r="O16" s="32"/>
      <c r="P16" s="32"/>
      <c r="Q16" s="32"/>
      <c r="R16" s="32"/>
      <c r="S16" s="32"/>
      <c r="T16" s="33" t="s">
        <v>48</v>
      </c>
      <c r="U16" s="32"/>
      <c r="V16" s="33" t="s">
        <v>48</v>
      </c>
      <c r="W16" s="32"/>
      <c r="X16" s="32"/>
      <c r="Y16" s="32"/>
      <c r="Z16" s="33" t="s">
        <v>48</v>
      </c>
      <c r="AA16" s="32"/>
      <c r="AB16" s="35"/>
      <c r="AC16" s="35"/>
      <c r="AD16" s="34"/>
      <c r="AE16" s="35"/>
      <c r="AF16" s="35"/>
      <c r="AG16" s="35"/>
      <c r="AH16" s="35"/>
      <c r="AI16" s="34"/>
    </row>
    <row r="17" spans="4:16" ht="18.75" customHeight="1" thickBot="1">
      <c r="D17" s="41"/>
      <c r="E17" s="42"/>
      <c r="F17" s="42"/>
      <c r="G17" s="41"/>
      <c r="M17" s="203" t="s">
        <v>68</v>
      </c>
      <c r="N17" s="203"/>
      <c r="O17" s="43"/>
      <c r="P17" s="43"/>
    </row>
    <row r="18" spans="1:24" ht="22.5" customHeight="1" thickBot="1">
      <c r="A18" s="13" t="s">
        <v>8</v>
      </c>
      <c r="B18" s="13" t="s">
        <v>9</v>
      </c>
      <c r="C18" s="14" t="s">
        <v>10</v>
      </c>
      <c r="D18" s="15" t="s">
        <v>11</v>
      </c>
      <c r="E18" s="15" t="s">
        <v>12</v>
      </c>
      <c r="F18" s="45" t="s">
        <v>69</v>
      </c>
      <c r="G18" s="46" t="s">
        <v>14</v>
      </c>
      <c r="H18" s="47" t="s">
        <v>70</v>
      </c>
      <c r="I18" s="48" t="s">
        <v>71</v>
      </c>
      <c r="J18" s="48" t="s">
        <v>72</v>
      </c>
      <c r="K18" s="48" t="s">
        <v>73</v>
      </c>
      <c r="L18" s="49" t="s">
        <v>74</v>
      </c>
      <c r="M18" s="47" t="s">
        <v>75</v>
      </c>
      <c r="N18" s="50" t="s">
        <v>76</v>
      </c>
      <c r="O18" s="204" t="s">
        <v>77</v>
      </c>
      <c r="P18" s="205"/>
      <c r="Q18" s="51" t="s">
        <v>78</v>
      </c>
      <c r="R18" s="201" t="s">
        <v>79</v>
      </c>
      <c r="S18" s="191"/>
      <c r="U18" s="184" t="s">
        <v>80</v>
      </c>
      <c r="V18" s="184"/>
      <c r="W18" s="184"/>
      <c r="X18" s="184"/>
    </row>
    <row r="19" spans="1:25" ht="18" customHeight="1">
      <c r="A19" s="27" t="str">
        <f aca="true" ca="1" t="shared" si="1" ref="A19:B26">OFFSET(A19,-10,0)</f>
        <v>PDL</v>
      </c>
      <c r="B19" s="27">
        <f ca="1" t="shared" si="1"/>
        <v>44</v>
      </c>
      <c r="C19" s="13">
        <v>1</v>
      </c>
      <c r="D19" s="52" t="str">
        <f aca="true" ca="1" t="shared" si="2" ref="D19:E26">OFFSET(D19,-10,0)</f>
        <v>HERBRETEAU Boris</v>
      </c>
      <c r="E19" s="27" t="str">
        <f ca="1" t="shared" si="2"/>
        <v>1</v>
      </c>
      <c r="F19" s="27">
        <v>0</v>
      </c>
      <c r="G19" s="53" t="str">
        <f aca="true" ca="1" t="shared" si="3" ref="G19:G26">OFFSET(G19,-10,0)</f>
        <v>DOJO NANTAIS</v>
      </c>
      <c r="H19" s="54">
        <v>0</v>
      </c>
      <c r="I19" s="55">
        <v>0</v>
      </c>
      <c r="J19" s="55">
        <v>10</v>
      </c>
      <c r="K19" s="55">
        <v>0</v>
      </c>
      <c r="L19" s="56">
        <v>7</v>
      </c>
      <c r="M19" s="57"/>
      <c r="N19" s="58"/>
      <c r="O19" s="206">
        <f aca="true" t="shared" si="4" ref="O19:O26">SUM(H19:N19)</f>
        <v>17</v>
      </c>
      <c r="P19" s="207"/>
      <c r="Q19" s="59"/>
      <c r="R19" s="190">
        <f aca="true" t="shared" si="5" ref="R19:R26">SUM(F19,O19)</f>
        <v>17</v>
      </c>
      <c r="S19" s="191"/>
      <c r="U19" s="60" t="s">
        <v>35</v>
      </c>
      <c r="V19" s="60" t="s">
        <v>36</v>
      </c>
      <c r="W19" s="60" t="s">
        <v>37</v>
      </c>
      <c r="X19" s="60" t="s">
        <v>38</v>
      </c>
      <c r="Y19" s="62"/>
    </row>
    <row r="20" spans="1:26" ht="18" customHeight="1">
      <c r="A20" s="27" t="str">
        <f ca="1" t="shared" si="1"/>
        <v>PDL</v>
      </c>
      <c r="B20" s="27">
        <f ca="1" t="shared" si="1"/>
        <v>72</v>
      </c>
      <c r="C20" s="13">
        <v>2</v>
      </c>
      <c r="D20" s="52" t="str">
        <f ca="1" t="shared" si="2"/>
        <v>FUENTES Matthieu</v>
      </c>
      <c r="E20" s="27" t="str">
        <f ca="1" t="shared" si="2"/>
        <v>1</v>
      </c>
      <c r="F20" s="27">
        <v>10</v>
      </c>
      <c r="G20" s="53" t="str">
        <f ca="1" t="shared" si="3"/>
        <v>ANTONNIERE JUDO CLUB 72</v>
      </c>
      <c r="H20" s="63">
        <v>0</v>
      </c>
      <c r="I20" s="64" t="s">
        <v>82</v>
      </c>
      <c r="J20" s="64"/>
      <c r="K20" s="64"/>
      <c r="L20" s="65"/>
      <c r="M20" s="63"/>
      <c r="N20" s="66"/>
      <c r="O20" s="208">
        <f t="shared" si="4"/>
        <v>0</v>
      </c>
      <c r="P20" s="209"/>
      <c r="Q20" s="59"/>
      <c r="R20" s="190">
        <f t="shared" si="5"/>
        <v>10</v>
      </c>
      <c r="S20" s="191"/>
      <c r="U20" s="61" t="s">
        <v>39</v>
      </c>
      <c r="V20" s="60" t="s">
        <v>40</v>
      </c>
      <c r="W20" s="61" t="s">
        <v>41</v>
      </c>
      <c r="X20" s="60" t="s">
        <v>42</v>
      </c>
      <c r="Y20" s="68"/>
      <c r="Z20" s="69"/>
    </row>
    <row r="21" spans="1:26" ht="18" customHeight="1">
      <c r="A21" s="27" t="str">
        <f ca="1" t="shared" si="1"/>
        <v>PDL</v>
      </c>
      <c r="B21" s="27">
        <f ca="1" t="shared" si="1"/>
        <v>72</v>
      </c>
      <c r="C21" s="13">
        <v>3</v>
      </c>
      <c r="D21" s="52" t="str">
        <f ca="1" t="shared" si="2"/>
        <v>MOLIERE Benoit</v>
      </c>
      <c r="E21" s="27" t="str">
        <f ca="1" t="shared" si="2"/>
        <v>1</v>
      </c>
      <c r="F21" s="27">
        <v>0</v>
      </c>
      <c r="G21" s="53" t="str">
        <f ca="1" t="shared" si="3"/>
        <v>JUDO CLUB FERTOIS</v>
      </c>
      <c r="H21" s="63">
        <v>10</v>
      </c>
      <c r="I21" s="64">
        <v>0</v>
      </c>
      <c r="J21" s="64">
        <v>0</v>
      </c>
      <c r="K21" s="64">
        <v>10</v>
      </c>
      <c r="L21" s="65">
        <v>10</v>
      </c>
      <c r="M21" s="63"/>
      <c r="N21" s="66"/>
      <c r="O21" s="208">
        <f t="shared" si="4"/>
        <v>30</v>
      </c>
      <c r="P21" s="209"/>
      <c r="Q21" s="59"/>
      <c r="R21" s="190">
        <f t="shared" si="5"/>
        <v>30</v>
      </c>
      <c r="S21" s="191"/>
      <c r="W21" s="70"/>
      <c r="X21" s="70"/>
      <c r="Y21" s="71"/>
      <c r="Z21" s="69"/>
    </row>
    <row r="22" spans="1:26" ht="18" customHeight="1">
      <c r="A22" s="27" t="str">
        <f ca="1" t="shared" si="1"/>
        <v>PDL</v>
      </c>
      <c r="B22" s="27">
        <f ca="1" t="shared" si="1"/>
        <v>49</v>
      </c>
      <c r="C22" s="13">
        <v>4</v>
      </c>
      <c r="D22" s="52" t="str">
        <f ca="1" t="shared" si="2"/>
        <v>MONTILLOT Benjamin</v>
      </c>
      <c r="E22" s="27" t="str">
        <f ca="1" t="shared" si="2"/>
        <v>1</v>
      </c>
      <c r="F22" s="27">
        <v>0</v>
      </c>
      <c r="G22" s="53" t="str">
        <f ca="1" t="shared" si="3"/>
        <v>JC BEAUFORTAIS</v>
      </c>
      <c r="H22" s="63">
        <v>10</v>
      </c>
      <c r="I22" s="64">
        <v>0</v>
      </c>
      <c r="J22" s="64">
        <v>10</v>
      </c>
      <c r="K22" s="64">
        <v>0</v>
      </c>
      <c r="L22" s="65"/>
      <c r="M22" s="63">
        <v>10</v>
      </c>
      <c r="N22" s="66"/>
      <c r="O22" s="208">
        <f t="shared" si="4"/>
        <v>30</v>
      </c>
      <c r="P22" s="209"/>
      <c r="Q22" s="59"/>
      <c r="R22" s="190">
        <f t="shared" si="5"/>
        <v>30</v>
      </c>
      <c r="S22" s="191"/>
      <c r="V22" s="71"/>
      <c r="W22" s="71"/>
      <c r="X22" s="71"/>
      <c r="Y22" s="71"/>
      <c r="Z22" s="69"/>
    </row>
    <row r="23" spans="1:24" ht="18" customHeight="1" thickBot="1">
      <c r="A23" s="27" t="str">
        <f ca="1" t="shared" si="1"/>
        <v>PDL</v>
      </c>
      <c r="B23" s="27">
        <f ca="1" t="shared" si="1"/>
        <v>85</v>
      </c>
      <c r="C23" s="13">
        <v>5</v>
      </c>
      <c r="D23" s="52" t="str">
        <f ca="1" t="shared" si="2"/>
        <v>ROCHET Jonathan</v>
      </c>
      <c r="E23" s="27" t="str">
        <f ca="1" t="shared" si="2"/>
        <v>1</v>
      </c>
      <c r="F23" s="27">
        <v>10</v>
      </c>
      <c r="G23" s="53" t="str">
        <f ca="1" t="shared" si="3"/>
        <v>JUDO 85</v>
      </c>
      <c r="H23" s="63">
        <v>10</v>
      </c>
      <c r="I23" s="64">
        <v>10</v>
      </c>
      <c r="J23" s="64">
        <v>10</v>
      </c>
      <c r="K23" s="64">
        <v>10</v>
      </c>
      <c r="L23" s="65"/>
      <c r="M23" s="63">
        <v>0</v>
      </c>
      <c r="N23" s="66"/>
      <c r="O23" s="208">
        <f t="shared" si="4"/>
        <v>40</v>
      </c>
      <c r="P23" s="209"/>
      <c r="Q23" s="59"/>
      <c r="R23" s="190">
        <f t="shared" si="5"/>
        <v>50</v>
      </c>
      <c r="S23" s="191"/>
      <c r="W23" s="185" t="s">
        <v>83</v>
      </c>
      <c r="X23" s="185"/>
    </row>
    <row r="24" spans="1:24" ht="18" customHeight="1" thickBot="1">
      <c r="A24" s="27" t="str">
        <f ca="1" t="shared" si="1"/>
        <v>TBO</v>
      </c>
      <c r="B24" s="27">
        <f ca="1" t="shared" si="1"/>
        <v>41</v>
      </c>
      <c r="C24" s="13">
        <v>6</v>
      </c>
      <c r="D24" s="52" t="str">
        <f ca="1" t="shared" si="2"/>
        <v>ROUSSELET Olivier</v>
      </c>
      <c r="E24" s="27" t="str">
        <f ca="1" t="shared" si="2"/>
        <v>1</v>
      </c>
      <c r="F24" s="27">
        <v>10</v>
      </c>
      <c r="G24" s="53" t="str">
        <f ca="1" t="shared" si="3"/>
        <v>BLOIS JUDO</v>
      </c>
      <c r="H24" s="63">
        <v>0</v>
      </c>
      <c r="I24" s="64">
        <v>0</v>
      </c>
      <c r="J24" s="64">
        <v>0</v>
      </c>
      <c r="K24" s="64">
        <v>0</v>
      </c>
      <c r="L24" s="65"/>
      <c r="M24" s="63">
        <v>0</v>
      </c>
      <c r="N24" s="66"/>
      <c r="O24" s="208">
        <f t="shared" si="4"/>
        <v>0</v>
      </c>
      <c r="P24" s="209"/>
      <c r="Q24" s="59"/>
      <c r="R24" s="190">
        <f t="shared" si="5"/>
        <v>10</v>
      </c>
      <c r="S24" s="191"/>
      <c r="W24" s="72" t="s">
        <v>84</v>
      </c>
      <c r="X24" s="73" t="s">
        <v>85</v>
      </c>
    </row>
    <row r="25" spans="1:24" ht="18" customHeight="1">
      <c r="A25" s="27" t="str">
        <f ca="1" t="shared" si="1"/>
        <v>PDL</v>
      </c>
      <c r="B25" s="27">
        <f ca="1" t="shared" si="1"/>
        <v>49</v>
      </c>
      <c r="C25" s="13">
        <v>7</v>
      </c>
      <c r="D25" s="52" t="str">
        <f ca="1" t="shared" si="2"/>
        <v>LECHEVESTRIER Etienne</v>
      </c>
      <c r="E25" s="27" t="str">
        <f ca="1" t="shared" si="2"/>
        <v>1</v>
      </c>
      <c r="F25" s="27">
        <v>10</v>
      </c>
      <c r="G25" s="53" t="str">
        <f ca="1" t="shared" si="3"/>
        <v>JC ANJOU</v>
      </c>
      <c r="H25" s="63">
        <v>10</v>
      </c>
      <c r="I25" s="64">
        <v>10</v>
      </c>
      <c r="J25" s="64">
        <v>10</v>
      </c>
      <c r="K25" s="64">
        <v>10</v>
      </c>
      <c r="L25" s="65"/>
      <c r="M25" s="74">
        <v>10</v>
      </c>
      <c r="N25" s="75"/>
      <c r="O25" s="208">
        <f t="shared" si="4"/>
        <v>50</v>
      </c>
      <c r="P25" s="209"/>
      <c r="Q25" s="59"/>
      <c r="R25" s="190">
        <f t="shared" si="5"/>
        <v>60</v>
      </c>
      <c r="S25" s="191"/>
      <c r="W25" s="186">
        <v>7</v>
      </c>
      <c r="X25" s="188">
        <v>10</v>
      </c>
    </row>
    <row r="26" spans="1:24" ht="18" customHeight="1" thickBot="1">
      <c r="A26" s="27" t="str">
        <f ca="1" t="shared" si="1"/>
        <v>PDL</v>
      </c>
      <c r="B26" s="27">
        <f ca="1" t="shared" si="1"/>
        <v>49</v>
      </c>
      <c r="C26" s="13">
        <v>8</v>
      </c>
      <c r="D26" s="52" t="str">
        <f ca="1" t="shared" si="2"/>
        <v>MILLOT Charles</v>
      </c>
      <c r="E26" s="27">
        <f ca="1" t="shared" si="2"/>
        <v>1</v>
      </c>
      <c r="F26" s="27">
        <v>0</v>
      </c>
      <c r="G26" s="53" t="str">
        <f ca="1" t="shared" si="3"/>
        <v>BUDOKAN ANGERS JUDO</v>
      </c>
      <c r="H26" s="76">
        <v>10</v>
      </c>
      <c r="I26" s="77">
        <v>0</v>
      </c>
      <c r="J26" s="77">
        <v>0</v>
      </c>
      <c r="K26" s="77">
        <v>0</v>
      </c>
      <c r="L26" s="78">
        <v>0</v>
      </c>
      <c r="M26" s="76"/>
      <c r="N26" s="79"/>
      <c r="O26" s="210">
        <f t="shared" si="4"/>
        <v>10</v>
      </c>
      <c r="P26" s="211"/>
      <c r="Q26" s="59"/>
      <c r="R26" s="190">
        <f t="shared" si="5"/>
        <v>10</v>
      </c>
      <c r="S26" s="191"/>
      <c r="W26" s="187"/>
      <c r="X26" s="189"/>
    </row>
    <row r="27" ht="11.25">
      <c r="N27" s="26" t="s">
        <v>86</v>
      </c>
    </row>
    <row r="28" spans="3:35" ht="11.25" hidden="1">
      <c r="C28" s="40">
        <f>COUNT(H19:N26)/2</f>
        <v>18</v>
      </c>
      <c r="G28" s="82" t="s">
        <v>87</v>
      </c>
      <c r="H28" s="83">
        <v>1</v>
      </c>
      <c r="I28" s="83">
        <v>2</v>
      </c>
      <c r="J28" s="83">
        <v>3</v>
      </c>
      <c r="K28" s="83">
        <v>4</v>
      </c>
      <c r="L28" s="83">
        <v>5</v>
      </c>
      <c r="M28" s="83"/>
      <c r="N28" s="83">
        <v>6</v>
      </c>
      <c r="O28" s="83">
        <v>7</v>
      </c>
      <c r="P28" s="83"/>
      <c r="Q28" s="83">
        <v>8</v>
      </c>
      <c r="R28" s="83"/>
      <c r="S28" s="83">
        <v>9</v>
      </c>
      <c r="T28" s="83">
        <v>10</v>
      </c>
      <c r="U28" s="83">
        <v>11</v>
      </c>
      <c r="V28" s="83">
        <v>12</v>
      </c>
      <c r="W28" s="83">
        <v>13</v>
      </c>
      <c r="X28" s="83"/>
      <c r="Y28" s="83">
        <v>14</v>
      </c>
      <c r="Z28" s="83">
        <v>15</v>
      </c>
      <c r="AA28" s="83">
        <v>16</v>
      </c>
      <c r="AB28" s="84"/>
      <c r="AC28" s="84"/>
      <c r="AD28" s="84"/>
      <c r="AE28" s="84"/>
      <c r="AF28" s="84">
        <v>17</v>
      </c>
      <c r="AG28" s="84"/>
      <c r="AH28" s="84">
        <v>18</v>
      </c>
      <c r="AI28" s="84"/>
    </row>
    <row r="29" spans="7:35" ht="11.25" hidden="1">
      <c r="G29" s="82" t="s">
        <v>88</v>
      </c>
      <c r="H29" s="83">
        <v>1</v>
      </c>
      <c r="I29" s="83">
        <v>1</v>
      </c>
      <c r="J29" s="83">
        <v>2</v>
      </c>
      <c r="K29" s="83">
        <v>1</v>
      </c>
      <c r="L29" s="83">
        <v>2</v>
      </c>
      <c r="M29" s="83"/>
      <c r="N29" s="83">
        <v>3</v>
      </c>
      <c r="O29" s="83">
        <v>2</v>
      </c>
      <c r="P29" s="83"/>
      <c r="Q29" s="83">
        <v>3</v>
      </c>
      <c r="R29" s="83"/>
      <c r="S29" s="83">
        <v>3</v>
      </c>
      <c r="T29" s="83">
        <v>4</v>
      </c>
      <c r="U29" s="83">
        <v>4</v>
      </c>
      <c r="V29" s="83">
        <v>4</v>
      </c>
      <c r="W29" s="83">
        <v>4</v>
      </c>
      <c r="X29" s="83"/>
      <c r="Y29" s="83">
        <v>5</v>
      </c>
      <c r="Z29" s="83">
        <v>5</v>
      </c>
      <c r="AA29" s="83">
        <v>4</v>
      </c>
      <c r="AB29" s="84"/>
      <c r="AC29" s="84"/>
      <c r="AD29" s="84"/>
      <c r="AE29" s="84"/>
      <c r="AF29" s="84">
        <v>1</v>
      </c>
      <c r="AG29" s="84"/>
      <c r="AH29" s="84">
        <v>1</v>
      </c>
      <c r="AI29" s="84"/>
    </row>
    <row r="30" spans="7:35" ht="11.25" hidden="1">
      <c r="G30" s="82" t="s">
        <v>89</v>
      </c>
      <c r="H30" s="83">
        <v>1</v>
      </c>
      <c r="I30" s="83">
        <v>1</v>
      </c>
      <c r="J30" s="83">
        <v>1</v>
      </c>
      <c r="K30" s="83">
        <v>1</v>
      </c>
      <c r="L30" s="83">
        <v>2</v>
      </c>
      <c r="M30" s="83"/>
      <c r="N30" s="83">
        <v>2</v>
      </c>
      <c r="O30" s="83">
        <v>3</v>
      </c>
      <c r="P30" s="83"/>
      <c r="Q30" s="83">
        <v>2</v>
      </c>
      <c r="R30" s="83"/>
      <c r="S30" s="83">
        <v>1</v>
      </c>
      <c r="T30" s="83">
        <v>3</v>
      </c>
      <c r="U30" s="83">
        <v>2</v>
      </c>
      <c r="V30" s="83">
        <v>4</v>
      </c>
      <c r="W30" s="83">
        <v>3</v>
      </c>
      <c r="X30" s="83"/>
      <c r="Y30" s="83">
        <v>3</v>
      </c>
      <c r="Z30" s="83">
        <v>5</v>
      </c>
      <c r="AA30" s="83">
        <v>4</v>
      </c>
      <c r="AB30" s="84"/>
      <c r="AC30" s="84"/>
      <c r="AD30" s="84"/>
      <c r="AE30" s="84"/>
      <c r="AF30" s="84">
        <v>1</v>
      </c>
      <c r="AG30" s="84"/>
      <c r="AH30" s="84">
        <v>1</v>
      </c>
      <c r="AI30" s="84"/>
    </row>
  </sheetData>
  <sheetProtection formatCells="0" formatColumns="0" selectLockedCells="1"/>
  <mergeCells count="29">
    <mergeCell ref="O25:P25"/>
    <mergeCell ref="O26:P26"/>
    <mergeCell ref="O21:P21"/>
    <mergeCell ref="O22:P22"/>
    <mergeCell ref="O23:P23"/>
    <mergeCell ref="O24:P24"/>
    <mergeCell ref="R18:S18"/>
    <mergeCell ref="R19:S19"/>
    <mergeCell ref="R20:S20"/>
    <mergeCell ref="M17:N17"/>
    <mergeCell ref="O18:P18"/>
    <mergeCell ref="O19:P19"/>
    <mergeCell ref="O20:P20"/>
    <mergeCell ref="G4:G6"/>
    <mergeCell ref="P1:R1"/>
    <mergeCell ref="K2:N2"/>
    <mergeCell ref="P2:P3"/>
    <mergeCell ref="Q2:Q3"/>
    <mergeCell ref="R2:R3"/>
    <mergeCell ref="R21:S21"/>
    <mergeCell ref="R26:S26"/>
    <mergeCell ref="R22:S22"/>
    <mergeCell ref="R23:S23"/>
    <mergeCell ref="R24:S24"/>
    <mergeCell ref="R25:S25"/>
    <mergeCell ref="U18:X18"/>
    <mergeCell ref="W23:X23"/>
    <mergeCell ref="W25:W26"/>
    <mergeCell ref="X25:X26"/>
  </mergeCells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AI30"/>
  <sheetViews>
    <sheetView zoomScale="80" zoomScaleNormal="80" workbookViewId="0" topLeftCell="C8">
      <pane xSplit="5" ySplit="1" topLeftCell="H9" activePane="bottomRight" state="frozen"/>
      <selection pane="topLeft" activeCell="C8" sqref="C8"/>
      <selection pane="topRight" activeCell="H8" sqref="H8"/>
      <selection pane="bottomLeft" activeCell="C8" sqref="C8"/>
      <selection pane="bottomRight" activeCell="AA19" sqref="AA19"/>
    </sheetView>
  </sheetViews>
  <sheetFormatPr defaultColWidth="11.421875" defaultRowHeight="12.75"/>
  <cols>
    <col min="1" max="1" width="6.140625" style="26" customWidth="1"/>
    <col min="2" max="2" width="5.140625" style="26" customWidth="1"/>
    <col min="3" max="3" width="4.57421875" style="40" bestFit="1" customWidth="1"/>
    <col min="4" max="4" width="22.57421875" style="26" customWidth="1"/>
    <col min="5" max="5" width="3.140625" style="26" customWidth="1"/>
    <col min="6" max="6" width="7.7109375" style="26" customWidth="1"/>
    <col min="7" max="7" width="22.00390625" style="26" customWidth="1"/>
    <col min="8" max="12" width="4.7109375" style="26" customWidth="1"/>
    <col min="13" max="14" width="5.28125" style="26" customWidth="1"/>
    <col min="15" max="27" width="4.7109375" style="26" customWidth="1"/>
    <col min="28" max="33" width="4.7109375" style="44" hidden="1" customWidth="1"/>
    <col min="34" max="35" width="4.7109375" style="44" customWidth="1"/>
    <col min="36" max="16384" width="11.421875" style="26" customWidth="1"/>
  </cols>
  <sheetData>
    <row r="1" spans="3:35" s="1" customFormat="1" ht="13.5" thickBot="1">
      <c r="C1" s="2">
        <v>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95" t="s">
        <v>0</v>
      </c>
      <c r="Q1" s="195"/>
      <c r="R1" s="195"/>
      <c r="S1" s="3"/>
      <c r="T1" s="3"/>
      <c r="U1" s="3"/>
      <c r="V1" s="4"/>
      <c r="W1" s="4"/>
      <c r="AB1" s="5"/>
      <c r="AC1" s="5"/>
      <c r="AD1" s="5"/>
      <c r="AE1" s="5"/>
      <c r="AF1" s="5"/>
      <c r="AG1" s="5"/>
      <c r="AH1" s="5"/>
      <c r="AI1" s="5"/>
    </row>
    <row r="2" spans="3:35" s="1" customFormat="1" ht="16.5" customHeight="1" thickBot="1">
      <c r="C2" s="6"/>
      <c r="D2" s="3"/>
      <c r="E2" s="3"/>
      <c r="F2" s="7" t="s">
        <v>1</v>
      </c>
      <c r="G2" s="8" t="s">
        <v>200</v>
      </c>
      <c r="H2" s="3"/>
      <c r="I2" s="3"/>
      <c r="J2" s="9" t="s">
        <v>3</v>
      </c>
      <c r="K2" s="196">
        <f ca="1">TODAY()</f>
        <v>41330</v>
      </c>
      <c r="L2" s="196"/>
      <c r="M2" s="196"/>
      <c r="N2" s="196"/>
      <c r="O2" s="3"/>
      <c r="P2" s="197" t="s">
        <v>156</v>
      </c>
      <c r="Q2" s="197"/>
      <c r="R2" s="199"/>
      <c r="S2" s="3"/>
      <c r="AB2" s="5"/>
      <c r="AC2" s="5"/>
      <c r="AD2" s="5"/>
      <c r="AE2" s="5"/>
      <c r="AF2" s="5"/>
      <c r="AG2" s="5"/>
      <c r="AH2" s="5"/>
      <c r="AI2" s="5"/>
    </row>
    <row r="3" spans="3:35" s="1" customFormat="1" ht="13.5" customHeight="1" thickBot="1"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98"/>
      <c r="Q3" s="198"/>
      <c r="R3" s="200"/>
      <c r="S3" s="3"/>
      <c r="AB3" s="5"/>
      <c r="AC3" s="5"/>
      <c r="AD3" s="5"/>
      <c r="AE3" s="5"/>
      <c r="AF3" s="5"/>
      <c r="AG3" s="5"/>
      <c r="AH3" s="5"/>
      <c r="AI3" s="5"/>
    </row>
    <row r="4" spans="3:35" s="1" customFormat="1" ht="12.75">
      <c r="C4" s="6"/>
      <c r="D4" s="3"/>
      <c r="E4" s="3"/>
      <c r="F4" s="3"/>
      <c r="G4" s="192"/>
      <c r="H4" s="3"/>
      <c r="I4" s="3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AB4" s="5"/>
      <c r="AC4" s="5"/>
      <c r="AD4" s="5"/>
      <c r="AE4" s="5"/>
      <c r="AF4" s="5"/>
      <c r="AG4" s="5"/>
      <c r="AH4" s="5"/>
      <c r="AI4" s="5"/>
    </row>
    <row r="5" spans="3:35" s="1" customFormat="1" ht="12.75">
      <c r="C5" s="6"/>
      <c r="D5" s="3"/>
      <c r="E5" s="3"/>
      <c r="F5" s="10" t="s">
        <v>6</v>
      </c>
      <c r="G5" s="193"/>
      <c r="H5" s="3"/>
      <c r="I5" s="3"/>
      <c r="J5" s="9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4"/>
      <c r="AB5" s="5"/>
      <c r="AC5" s="5"/>
      <c r="AD5" s="5"/>
      <c r="AE5" s="5"/>
      <c r="AF5" s="5"/>
      <c r="AG5" s="5"/>
      <c r="AH5" s="5"/>
      <c r="AI5" s="5"/>
    </row>
    <row r="6" spans="3:35" s="1" customFormat="1" ht="12.75">
      <c r="C6" s="6"/>
      <c r="D6" s="3"/>
      <c r="E6" s="3"/>
      <c r="F6" s="3"/>
      <c r="G6" s="194"/>
      <c r="H6" s="3"/>
      <c r="I6" s="3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4"/>
      <c r="W6" s="4"/>
      <c r="AB6" s="5"/>
      <c r="AC6" s="5"/>
      <c r="AD6" s="5"/>
      <c r="AE6" s="5"/>
      <c r="AF6" s="5"/>
      <c r="AG6" s="5"/>
      <c r="AH6" s="5"/>
      <c r="AI6" s="5"/>
    </row>
    <row r="7" spans="3:35" s="1" customFormat="1" ht="13.5" thickBot="1">
      <c r="C7" s="6"/>
      <c r="D7" s="3"/>
      <c r="E7" s="3"/>
      <c r="F7" s="11"/>
      <c r="G7" s="9"/>
      <c r="H7" s="9"/>
      <c r="I7" s="9"/>
      <c r="J7" s="9"/>
      <c r="K7" s="3"/>
      <c r="L7" s="3"/>
      <c r="M7" s="3"/>
      <c r="N7" s="3"/>
      <c r="O7" s="3"/>
      <c r="P7" s="3"/>
      <c r="Q7" s="3"/>
      <c r="R7" s="3"/>
      <c r="S7" s="3"/>
      <c r="T7" s="12"/>
      <c r="U7" s="3"/>
      <c r="V7" s="4"/>
      <c r="W7" s="4"/>
      <c r="AB7" s="5"/>
      <c r="AC7" s="5"/>
      <c r="AD7" s="5"/>
      <c r="AE7" s="5"/>
      <c r="AF7" s="5"/>
      <c r="AG7" s="5"/>
      <c r="AH7" s="5"/>
      <c r="AI7" s="5"/>
    </row>
    <row r="8" spans="1:35" ht="18" customHeight="1">
      <c r="A8" s="13" t="s">
        <v>8</v>
      </c>
      <c r="B8" s="13" t="s">
        <v>9</v>
      </c>
      <c r="C8" s="14" t="s">
        <v>10</v>
      </c>
      <c r="D8" s="15" t="s">
        <v>11</v>
      </c>
      <c r="E8" s="15" t="s">
        <v>12</v>
      </c>
      <c r="F8" s="14" t="s">
        <v>13</v>
      </c>
      <c r="G8" s="16" t="s">
        <v>14</v>
      </c>
      <c r="H8" s="17" t="s">
        <v>15</v>
      </c>
      <c r="I8" s="18" t="s">
        <v>16</v>
      </c>
      <c r="J8" s="19" t="s">
        <v>17</v>
      </c>
      <c r="K8" s="19" t="s">
        <v>18</v>
      </c>
      <c r="L8" s="19" t="s">
        <v>19</v>
      </c>
      <c r="M8" s="19" t="s">
        <v>20</v>
      </c>
      <c r="N8" s="22" t="s">
        <v>21</v>
      </c>
      <c r="O8" s="19" t="s">
        <v>22</v>
      </c>
      <c r="P8" s="21" t="s">
        <v>23</v>
      </c>
      <c r="Q8" s="19" t="s">
        <v>24</v>
      </c>
      <c r="R8" s="23" t="s">
        <v>25</v>
      </c>
      <c r="S8" s="19" t="s">
        <v>26</v>
      </c>
      <c r="T8" s="22" t="s">
        <v>27</v>
      </c>
      <c r="U8" s="19" t="s">
        <v>28</v>
      </c>
      <c r="V8" s="19" t="s">
        <v>29</v>
      </c>
      <c r="W8" s="21" t="s">
        <v>30</v>
      </c>
      <c r="X8" s="21" t="s">
        <v>31</v>
      </c>
      <c r="Y8" s="19" t="s">
        <v>32</v>
      </c>
      <c r="Z8" s="21" t="s">
        <v>33</v>
      </c>
      <c r="AA8" s="24" t="s">
        <v>34</v>
      </c>
      <c r="AB8" s="25" t="s">
        <v>35</v>
      </c>
      <c r="AC8" s="25" t="s">
        <v>36</v>
      </c>
      <c r="AD8" s="25" t="s">
        <v>37</v>
      </c>
      <c r="AE8" s="25" t="s">
        <v>38</v>
      </c>
      <c r="AF8" s="25" t="s">
        <v>39</v>
      </c>
      <c r="AG8" s="25" t="s">
        <v>40</v>
      </c>
      <c r="AH8" s="17" t="s">
        <v>41</v>
      </c>
      <c r="AI8" s="17" t="s">
        <v>42</v>
      </c>
    </row>
    <row r="9" spans="1:35" ht="33.75" customHeight="1">
      <c r="A9" s="27" t="s">
        <v>50</v>
      </c>
      <c r="B9" s="27">
        <v>49</v>
      </c>
      <c r="C9" s="28">
        <f aca="true" ca="1" t="shared" si="0" ref="C9:C16">OFFSET(C9,10,0)</f>
        <v>1</v>
      </c>
      <c r="D9" s="29" t="s">
        <v>201</v>
      </c>
      <c r="E9" s="27" t="s">
        <v>4</v>
      </c>
      <c r="F9" s="27">
        <v>73</v>
      </c>
      <c r="G9" s="30" t="s">
        <v>202</v>
      </c>
      <c r="H9" s="31" t="s">
        <v>46</v>
      </c>
      <c r="I9" s="32"/>
      <c r="J9" s="32"/>
      <c r="K9" s="32"/>
      <c r="L9" s="33" t="s">
        <v>46</v>
      </c>
      <c r="M9" s="32"/>
      <c r="N9" s="32"/>
      <c r="O9" s="32"/>
      <c r="P9" s="32"/>
      <c r="Q9" s="33" t="s">
        <v>46</v>
      </c>
      <c r="R9" s="32"/>
      <c r="S9" s="32"/>
      <c r="T9" s="32"/>
      <c r="U9" s="32"/>
      <c r="V9" s="32"/>
      <c r="W9" s="33"/>
      <c r="X9" s="32"/>
      <c r="Y9" s="32"/>
      <c r="Z9" s="33"/>
      <c r="AA9" s="32"/>
      <c r="AB9" s="34"/>
      <c r="AC9" s="34"/>
      <c r="AD9" s="35"/>
      <c r="AE9" s="35"/>
      <c r="AF9" s="35"/>
      <c r="AG9" s="35"/>
      <c r="AH9" s="35"/>
      <c r="AI9" s="35"/>
    </row>
    <row r="10" spans="1:35" ht="33.75" customHeight="1">
      <c r="A10" s="27" t="s">
        <v>43</v>
      </c>
      <c r="B10" s="27">
        <v>41</v>
      </c>
      <c r="C10" s="28">
        <f ca="1" t="shared" si="0"/>
        <v>2</v>
      </c>
      <c r="D10" s="29" t="s">
        <v>203</v>
      </c>
      <c r="E10" s="27" t="s">
        <v>4</v>
      </c>
      <c r="F10" s="27">
        <v>73</v>
      </c>
      <c r="G10" s="30" t="s">
        <v>143</v>
      </c>
      <c r="H10" s="32"/>
      <c r="I10" s="33" t="s">
        <v>204</v>
      </c>
      <c r="J10" s="32"/>
      <c r="K10" s="32"/>
      <c r="L10" s="32"/>
      <c r="M10" s="33" t="s">
        <v>46</v>
      </c>
      <c r="N10" s="32"/>
      <c r="O10" s="32"/>
      <c r="P10" s="33"/>
      <c r="Q10" s="32"/>
      <c r="R10" s="33"/>
      <c r="S10" s="32"/>
      <c r="T10" s="32"/>
      <c r="U10" s="32"/>
      <c r="V10" s="32"/>
      <c r="W10" s="32"/>
      <c r="X10" s="33"/>
      <c r="Y10" s="32"/>
      <c r="Z10" s="32"/>
      <c r="AA10" s="32"/>
      <c r="AB10" s="34"/>
      <c r="AC10" s="35"/>
      <c r="AD10" s="34"/>
      <c r="AE10" s="35"/>
      <c r="AF10" s="35"/>
      <c r="AG10" s="35"/>
      <c r="AH10" s="35"/>
      <c r="AI10" s="35"/>
    </row>
    <row r="11" spans="1:35" ht="33.75" customHeight="1">
      <c r="A11" s="27" t="s">
        <v>50</v>
      </c>
      <c r="B11" s="27">
        <v>44</v>
      </c>
      <c r="C11" s="28">
        <f ca="1" t="shared" si="0"/>
        <v>3</v>
      </c>
      <c r="D11" s="29" t="s">
        <v>205</v>
      </c>
      <c r="E11" s="27" t="s">
        <v>4</v>
      </c>
      <c r="F11" s="27">
        <v>73</v>
      </c>
      <c r="G11" s="30" t="s">
        <v>206</v>
      </c>
      <c r="H11" s="32"/>
      <c r="I11" s="33" t="s">
        <v>207</v>
      </c>
      <c r="J11" s="32"/>
      <c r="K11" s="32"/>
      <c r="L11" s="32"/>
      <c r="M11" s="32"/>
      <c r="N11" s="32"/>
      <c r="O11" s="33" t="s">
        <v>46</v>
      </c>
      <c r="P11" s="32"/>
      <c r="Q11" s="32"/>
      <c r="R11" s="32"/>
      <c r="S11" s="33" t="s">
        <v>208</v>
      </c>
      <c r="T11" s="32"/>
      <c r="U11" s="32"/>
      <c r="V11" s="33" t="s">
        <v>46</v>
      </c>
      <c r="W11" s="32"/>
      <c r="X11" s="32"/>
      <c r="Y11" s="33" t="s">
        <v>48</v>
      </c>
      <c r="Z11" s="32"/>
      <c r="AA11" s="32"/>
      <c r="AB11" s="35"/>
      <c r="AC11" s="34"/>
      <c r="AD11" s="35"/>
      <c r="AE11" s="34"/>
      <c r="AF11" s="35"/>
      <c r="AG11" s="35"/>
      <c r="AH11" s="35"/>
      <c r="AI11" s="35"/>
    </row>
    <row r="12" spans="1:35" ht="33.75" customHeight="1">
      <c r="A12" s="27" t="s">
        <v>125</v>
      </c>
      <c r="B12" s="27">
        <v>35</v>
      </c>
      <c r="C12" s="28">
        <f ca="1" t="shared" si="0"/>
        <v>4</v>
      </c>
      <c r="D12" s="36" t="s">
        <v>209</v>
      </c>
      <c r="E12" s="27" t="s">
        <v>4</v>
      </c>
      <c r="F12" s="27">
        <v>73</v>
      </c>
      <c r="G12" s="30" t="s">
        <v>210</v>
      </c>
      <c r="H12" s="33" t="s">
        <v>48</v>
      </c>
      <c r="I12" s="32"/>
      <c r="J12" s="33" t="s">
        <v>48</v>
      </c>
      <c r="K12" s="32"/>
      <c r="L12" s="32"/>
      <c r="M12" s="32"/>
      <c r="N12" s="33" t="s">
        <v>48</v>
      </c>
      <c r="O12" s="32"/>
      <c r="P12" s="32"/>
      <c r="Q12" s="32"/>
      <c r="R12" s="33"/>
      <c r="S12" s="32"/>
      <c r="T12" s="32"/>
      <c r="U12" s="33" t="s">
        <v>48</v>
      </c>
      <c r="V12" s="32"/>
      <c r="W12" s="32"/>
      <c r="X12" s="32"/>
      <c r="Y12" s="32"/>
      <c r="Z12" s="32"/>
      <c r="AA12" s="32"/>
      <c r="AB12" s="35"/>
      <c r="AC12" s="35"/>
      <c r="AD12" s="35"/>
      <c r="AE12" s="34"/>
      <c r="AF12" s="34"/>
      <c r="AG12" s="35"/>
      <c r="AH12" s="35"/>
      <c r="AI12" s="35"/>
    </row>
    <row r="13" spans="1:35" ht="33.75" customHeight="1">
      <c r="A13" s="27" t="s">
        <v>125</v>
      </c>
      <c r="B13" s="27">
        <v>35</v>
      </c>
      <c r="C13" s="28">
        <f ca="1" t="shared" si="0"/>
        <v>5</v>
      </c>
      <c r="D13" s="29" t="s">
        <v>211</v>
      </c>
      <c r="E13" s="27" t="s">
        <v>4</v>
      </c>
      <c r="F13" s="27">
        <v>73</v>
      </c>
      <c r="G13" s="30" t="s">
        <v>212</v>
      </c>
      <c r="H13" s="32"/>
      <c r="I13" s="32"/>
      <c r="J13" s="33" t="s">
        <v>46</v>
      </c>
      <c r="K13" s="32"/>
      <c r="L13" s="33" t="s">
        <v>48</v>
      </c>
      <c r="M13" s="32"/>
      <c r="N13" s="32"/>
      <c r="O13" s="33" t="s">
        <v>48</v>
      </c>
      <c r="P13" s="32"/>
      <c r="Q13" s="32"/>
      <c r="R13" s="32"/>
      <c r="S13" s="32"/>
      <c r="T13" s="33" t="s">
        <v>48</v>
      </c>
      <c r="U13" s="32"/>
      <c r="V13" s="32"/>
      <c r="W13" s="32"/>
      <c r="X13" s="33"/>
      <c r="Y13" s="32"/>
      <c r="Z13" s="32"/>
      <c r="AA13" s="32"/>
      <c r="AB13" s="35"/>
      <c r="AC13" s="35"/>
      <c r="AD13" s="35"/>
      <c r="AE13" s="35"/>
      <c r="AF13" s="35"/>
      <c r="AG13" s="34"/>
      <c r="AH13" s="34" t="s">
        <v>48</v>
      </c>
      <c r="AI13" s="35"/>
    </row>
    <row r="14" spans="1:35" ht="33.75" customHeight="1">
      <c r="A14" s="27" t="s">
        <v>139</v>
      </c>
      <c r="B14" s="27">
        <v>61</v>
      </c>
      <c r="C14" s="28">
        <f ca="1" t="shared" si="0"/>
        <v>6</v>
      </c>
      <c r="D14" s="29" t="s">
        <v>213</v>
      </c>
      <c r="E14" s="27" t="s">
        <v>4</v>
      </c>
      <c r="F14" s="27">
        <v>73</v>
      </c>
      <c r="G14" s="30" t="s">
        <v>214</v>
      </c>
      <c r="H14" s="32"/>
      <c r="I14" s="32"/>
      <c r="J14" s="32"/>
      <c r="K14" s="33" t="s">
        <v>46</v>
      </c>
      <c r="L14" s="32"/>
      <c r="M14" s="33" t="s">
        <v>48</v>
      </c>
      <c r="N14" s="32"/>
      <c r="O14" s="32"/>
      <c r="P14" s="32"/>
      <c r="Q14" s="33" t="s">
        <v>48</v>
      </c>
      <c r="R14" s="32"/>
      <c r="S14" s="32"/>
      <c r="T14" s="32"/>
      <c r="U14" s="32"/>
      <c r="V14" s="32"/>
      <c r="W14" s="32"/>
      <c r="X14" s="32"/>
      <c r="Y14" s="33" t="s">
        <v>94</v>
      </c>
      <c r="Z14" s="32"/>
      <c r="AA14" s="33" t="s">
        <v>48</v>
      </c>
      <c r="AB14" s="35"/>
      <c r="AC14" s="35"/>
      <c r="AD14" s="35"/>
      <c r="AE14" s="35"/>
      <c r="AF14" s="34"/>
      <c r="AG14" s="34"/>
      <c r="AH14" s="35"/>
      <c r="AI14" s="35"/>
    </row>
    <row r="15" spans="1:35" s="39" customFormat="1" ht="33.75" customHeight="1">
      <c r="A15" s="27" t="s">
        <v>50</v>
      </c>
      <c r="B15" s="27">
        <v>49</v>
      </c>
      <c r="C15" s="28">
        <f ca="1" t="shared" si="0"/>
        <v>7</v>
      </c>
      <c r="D15" s="29" t="s">
        <v>215</v>
      </c>
      <c r="E15" s="27" t="s">
        <v>4</v>
      </c>
      <c r="F15" s="27">
        <v>73</v>
      </c>
      <c r="G15" s="30" t="s">
        <v>216</v>
      </c>
      <c r="H15" s="32"/>
      <c r="I15" s="32"/>
      <c r="J15" s="32"/>
      <c r="K15" s="32"/>
      <c r="L15" s="32"/>
      <c r="M15" s="32"/>
      <c r="N15" s="32"/>
      <c r="O15" s="32"/>
      <c r="P15" s="33"/>
      <c r="Q15" s="32"/>
      <c r="R15" s="32"/>
      <c r="S15" s="33" t="s">
        <v>48</v>
      </c>
      <c r="T15" s="32"/>
      <c r="U15" s="33" t="s">
        <v>46</v>
      </c>
      <c r="V15" s="32"/>
      <c r="W15" s="33"/>
      <c r="X15" s="32"/>
      <c r="Y15" s="32"/>
      <c r="Z15" s="32"/>
      <c r="AA15" s="33" t="s">
        <v>53</v>
      </c>
      <c r="AB15" s="37"/>
      <c r="AC15" s="37"/>
      <c r="AD15" s="37"/>
      <c r="AE15" s="37"/>
      <c r="AF15" s="37"/>
      <c r="AG15" s="37"/>
      <c r="AH15" s="34" t="s">
        <v>147</v>
      </c>
      <c r="AI15" s="34" t="s">
        <v>194</v>
      </c>
    </row>
    <row r="16" spans="1:35" ht="33.75" customHeight="1">
      <c r="A16" s="27" t="s">
        <v>50</v>
      </c>
      <c r="B16" s="27">
        <v>44</v>
      </c>
      <c r="C16" s="28">
        <f ca="1" t="shared" si="0"/>
        <v>8</v>
      </c>
      <c r="D16" s="29" t="s">
        <v>217</v>
      </c>
      <c r="E16" s="27" t="s">
        <v>4</v>
      </c>
      <c r="F16" s="27">
        <v>74</v>
      </c>
      <c r="G16" s="30" t="s">
        <v>218</v>
      </c>
      <c r="H16" s="32"/>
      <c r="I16" s="32"/>
      <c r="J16" s="32"/>
      <c r="K16" s="33" t="s">
        <v>48</v>
      </c>
      <c r="L16" s="32"/>
      <c r="M16" s="32"/>
      <c r="N16" s="33" t="s">
        <v>49</v>
      </c>
      <c r="O16" s="32"/>
      <c r="P16" s="32"/>
      <c r="Q16" s="32"/>
      <c r="R16" s="32"/>
      <c r="S16" s="32"/>
      <c r="T16" s="33" t="s">
        <v>219</v>
      </c>
      <c r="U16" s="32"/>
      <c r="V16" s="33" t="s">
        <v>48</v>
      </c>
      <c r="W16" s="32"/>
      <c r="X16" s="32"/>
      <c r="Y16" s="32"/>
      <c r="Z16" s="33"/>
      <c r="AA16" s="32"/>
      <c r="AB16" s="35"/>
      <c r="AC16" s="35"/>
      <c r="AD16" s="34"/>
      <c r="AE16" s="35"/>
      <c r="AF16" s="35"/>
      <c r="AG16" s="35"/>
      <c r="AH16" s="35"/>
      <c r="AI16" s="34" t="s">
        <v>56</v>
      </c>
    </row>
    <row r="17" spans="4:16" ht="18.75" customHeight="1" thickBot="1">
      <c r="D17" s="41"/>
      <c r="E17" s="42"/>
      <c r="F17" s="42"/>
      <c r="G17" s="41"/>
      <c r="M17" s="203" t="s">
        <v>68</v>
      </c>
      <c r="N17" s="203"/>
      <c r="O17" s="43"/>
      <c r="P17" s="43"/>
    </row>
    <row r="18" spans="1:24" ht="22.5" customHeight="1" thickBot="1">
      <c r="A18" s="13" t="s">
        <v>8</v>
      </c>
      <c r="B18" s="13" t="s">
        <v>9</v>
      </c>
      <c r="C18" s="14" t="s">
        <v>10</v>
      </c>
      <c r="D18" s="15" t="s">
        <v>11</v>
      </c>
      <c r="E18" s="15" t="s">
        <v>12</v>
      </c>
      <c r="F18" s="45" t="s">
        <v>69</v>
      </c>
      <c r="G18" s="46" t="s">
        <v>14</v>
      </c>
      <c r="H18" s="47" t="s">
        <v>70</v>
      </c>
      <c r="I18" s="48" t="s">
        <v>71</v>
      </c>
      <c r="J18" s="48" t="s">
        <v>72</v>
      </c>
      <c r="K18" s="48" t="s">
        <v>73</v>
      </c>
      <c r="L18" s="49" t="s">
        <v>74</v>
      </c>
      <c r="M18" s="47" t="s">
        <v>75</v>
      </c>
      <c r="N18" s="50" t="s">
        <v>76</v>
      </c>
      <c r="O18" s="204" t="s">
        <v>77</v>
      </c>
      <c r="P18" s="205"/>
      <c r="Q18" s="51" t="s">
        <v>78</v>
      </c>
      <c r="R18" s="201" t="s">
        <v>79</v>
      </c>
      <c r="S18" s="191"/>
      <c r="U18" s="184" t="s">
        <v>80</v>
      </c>
      <c r="V18" s="184"/>
      <c r="W18" s="184"/>
      <c r="X18" s="184"/>
    </row>
    <row r="19" spans="1:25" ht="18" customHeight="1">
      <c r="A19" s="27" t="str">
        <f aca="true" ca="1" t="shared" si="1" ref="A19:B26">OFFSET(A19,-10,0)</f>
        <v>PDL</v>
      </c>
      <c r="B19" s="27">
        <f ca="1" t="shared" si="1"/>
        <v>49</v>
      </c>
      <c r="C19" s="13">
        <v>1</v>
      </c>
      <c r="D19" s="52" t="str">
        <f aca="true" ca="1" t="shared" si="2" ref="D19:E26">OFFSET(D19,-10,0)</f>
        <v>CHARPENTIER Samuel</v>
      </c>
      <c r="E19" s="27" t="str">
        <f ca="1" t="shared" si="2"/>
        <v>1</v>
      </c>
      <c r="F19" s="27">
        <v>77</v>
      </c>
      <c r="G19" s="53" t="str">
        <f aca="true" ca="1" t="shared" si="3" ref="G19:G26">OFFSET(G19,-10,0)</f>
        <v>J.C. DU BASSIN SAUMUROIS</v>
      </c>
      <c r="H19" s="54">
        <v>10</v>
      </c>
      <c r="I19" s="55">
        <v>10</v>
      </c>
      <c r="J19" s="55">
        <v>10</v>
      </c>
      <c r="K19" s="55" t="s">
        <v>81</v>
      </c>
      <c r="L19" s="56"/>
      <c r="M19" s="57"/>
      <c r="N19" s="58"/>
      <c r="O19" s="206">
        <f aca="true" t="shared" si="4" ref="O19:O26">SUM(H19:N19)</f>
        <v>30</v>
      </c>
      <c r="P19" s="207"/>
      <c r="Q19" s="59"/>
      <c r="R19" s="190">
        <f aca="true" t="shared" si="5" ref="R19:R26">SUM(F19,O19)</f>
        <v>107</v>
      </c>
      <c r="S19" s="191"/>
      <c r="U19" s="60" t="s">
        <v>35</v>
      </c>
      <c r="V19" s="60" t="s">
        <v>36</v>
      </c>
      <c r="W19" s="60" t="s">
        <v>37</v>
      </c>
      <c r="X19" s="67" t="s">
        <v>38</v>
      </c>
      <c r="Y19" s="62"/>
    </row>
    <row r="20" spans="1:26" ht="18" customHeight="1">
      <c r="A20" s="27" t="str">
        <f ca="1" t="shared" si="1"/>
        <v>TBO</v>
      </c>
      <c r="B20" s="27">
        <f ca="1" t="shared" si="1"/>
        <v>41</v>
      </c>
      <c r="C20" s="13">
        <v>2</v>
      </c>
      <c r="D20" s="52" t="str">
        <f ca="1" t="shared" si="2"/>
        <v>DOUART Mickael</v>
      </c>
      <c r="E20" s="27" t="str">
        <f ca="1" t="shared" si="2"/>
        <v>1</v>
      </c>
      <c r="F20" s="27">
        <v>81</v>
      </c>
      <c r="G20" s="53" t="str">
        <f ca="1" t="shared" si="3"/>
        <v>BLOIS JUDO</v>
      </c>
      <c r="H20" s="63">
        <v>10</v>
      </c>
      <c r="I20" s="64">
        <v>10</v>
      </c>
      <c r="J20" s="64" t="s">
        <v>81</v>
      </c>
      <c r="K20" s="64"/>
      <c r="L20" s="65"/>
      <c r="M20" s="63"/>
      <c r="N20" s="66"/>
      <c r="O20" s="208">
        <f t="shared" si="4"/>
        <v>20</v>
      </c>
      <c r="P20" s="209"/>
      <c r="Q20" s="59"/>
      <c r="R20" s="202">
        <f t="shared" si="5"/>
        <v>101</v>
      </c>
      <c r="S20" s="191"/>
      <c r="U20" s="67" t="s">
        <v>39</v>
      </c>
      <c r="V20" s="60" t="s">
        <v>40</v>
      </c>
      <c r="W20" s="61" t="s">
        <v>41</v>
      </c>
      <c r="X20" s="61" t="s">
        <v>42</v>
      </c>
      <c r="Y20" s="68"/>
      <c r="Z20" s="69"/>
    </row>
    <row r="21" spans="1:26" ht="18" customHeight="1">
      <c r="A21" s="27" t="str">
        <f ca="1" t="shared" si="1"/>
        <v>PDL</v>
      </c>
      <c r="B21" s="27">
        <f ca="1" t="shared" si="1"/>
        <v>44</v>
      </c>
      <c r="C21" s="13">
        <v>3</v>
      </c>
      <c r="D21" s="52" t="str">
        <f ca="1" t="shared" si="2"/>
        <v>LE Trouher Vincent</v>
      </c>
      <c r="E21" s="27" t="str">
        <f ca="1" t="shared" si="2"/>
        <v>1</v>
      </c>
      <c r="F21" s="27">
        <v>30</v>
      </c>
      <c r="G21" s="53" t="str">
        <f ca="1" t="shared" si="3"/>
        <v>JC ST SEBASTIEN</v>
      </c>
      <c r="H21" s="63">
        <v>0</v>
      </c>
      <c r="I21" s="64">
        <v>10</v>
      </c>
      <c r="J21" s="64">
        <v>7</v>
      </c>
      <c r="K21" s="64">
        <v>10</v>
      </c>
      <c r="L21" s="65">
        <v>0</v>
      </c>
      <c r="M21" s="63"/>
      <c r="N21" s="66"/>
      <c r="O21" s="208">
        <f t="shared" si="4"/>
        <v>27</v>
      </c>
      <c r="P21" s="209"/>
      <c r="Q21" s="59"/>
      <c r="R21" s="190">
        <f t="shared" si="5"/>
        <v>57</v>
      </c>
      <c r="S21" s="191"/>
      <c r="W21" s="70"/>
      <c r="X21" s="70"/>
      <c r="Y21" s="71"/>
      <c r="Z21" s="69"/>
    </row>
    <row r="22" spans="1:26" ht="18" customHeight="1">
      <c r="A22" s="27" t="str">
        <f ca="1" t="shared" si="1"/>
        <v>BRE</v>
      </c>
      <c r="B22" s="27">
        <f ca="1" t="shared" si="1"/>
        <v>35</v>
      </c>
      <c r="C22" s="13">
        <v>4</v>
      </c>
      <c r="D22" s="53" t="str">
        <f ca="1" t="shared" si="2"/>
        <v>MABIL Gwenael</v>
      </c>
      <c r="E22" s="27" t="str">
        <f ca="1" t="shared" si="2"/>
        <v>1</v>
      </c>
      <c r="F22" s="27">
        <v>37</v>
      </c>
      <c r="G22" s="53" t="str">
        <f ca="1" t="shared" si="3"/>
        <v>JUDO CLUB CHATEAUGIRON</v>
      </c>
      <c r="H22" s="63">
        <v>0</v>
      </c>
      <c r="I22" s="64">
        <v>0</v>
      </c>
      <c r="J22" s="64">
        <v>0</v>
      </c>
      <c r="K22" s="64">
        <v>0</v>
      </c>
      <c r="L22" s="65"/>
      <c r="M22" s="63"/>
      <c r="N22" s="66"/>
      <c r="O22" s="208">
        <f t="shared" si="4"/>
        <v>0</v>
      </c>
      <c r="P22" s="209"/>
      <c r="Q22" s="59"/>
      <c r="R22" s="190">
        <f t="shared" si="5"/>
        <v>37</v>
      </c>
      <c r="S22" s="191"/>
      <c r="V22" s="71"/>
      <c r="W22" s="71"/>
      <c r="X22" s="71"/>
      <c r="Y22" s="71"/>
      <c r="Z22" s="69"/>
    </row>
    <row r="23" spans="1:24" ht="18" customHeight="1" thickBot="1">
      <c r="A23" s="27" t="str">
        <f ca="1" t="shared" si="1"/>
        <v>BRE</v>
      </c>
      <c r="B23" s="27">
        <f ca="1" t="shared" si="1"/>
        <v>35</v>
      </c>
      <c r="C23" s="13">
        <v>5</v>
      </c>
      <c r="D23" s="52" t="str">
        <f ca="1" t="shared" si="2"/>
        <v>POTIER Nicolas</v>
      </c>
      <c r="E23" s="27" t="str">
        <f ca="1" t="shared" si="2"/>
        <v>1</v>
      </c>
      <c r="F23" s="27">
        <v>30</v>
      </c>
      <c r="G23" s="53" t="str">
        <f ca="1" t="shared" si="3"/>
        <v>J C DES MARCHES DE BRETAGNE</v>
      </c>
      <c r="H23" s="63">
        <v>10</v>
      </c>
      <c r="I23" s="64">
        <v>0</v>
      </c>
      <c r="J23" s="64">
        <v>0</v>
      </c>
      <c r="K23" s="64">
        <v>0</v>
      </c>
      <c r="L23" s="65"/>
      <c r="M23" s="63">
        <v>0</v>
      </c>
      <c r="N23" s="66"/>
      <c r="O23" s="208">
        <f t="shared" si="4"/>
        <v>10</v>
      </c>
      <c r="P23" s="209"/>
      <c r="Q23" s="59"/>
      <c r="R23" s="190">
        <f t="shared" si="5"/>
        <v>40</v>
      </c>
      <c r="S23" s="191"/>
      <c r="W23" s="185" t="s">
        <v>83</v>
      </c>
      <c r="X23" s="185"/>
    </row>
    <row r="24" spans="1:24" ht="18" customHeight="1" thickBot="1">
      <c r="A24" s="27" t="str">
        <f ca="1" t="shared" si="1"/>
        <v>NOR</v>
      </c>
      <c r="B24" s="27">
        <f ca="1" t="shared" si="1"/>
        <v>61</v>
      </c>
      <c r="C24" s="13">
        <v>6</v>
      </c>
      <c r="D24" s="52" t="str">
        <f ca="1" t="shared" si="2"/>
        <v>PUISSET Hugo</v>
      </c>
      <c r="E24" s="27" t="str">
        <f ca="1" t="shared" si="2"/>
        <v>1</v>
      </c>
      <c r="F24" s="27">
        <v>20</v>
      </c>
      <c r="G24" s="53" t="str">
        <f ca="1" t="shared" si="3"/>
        <v>JUDO CLUB DE CERISE</v>
      </c>
      <c r="H24" s="63">
        <v>10</v>
      </c>
      <c r="I24" s="64">
        <v>0</v>
      </c>
      <c r="J24" s="64">
        <v>0</v>
      </c>
      <c r="K24" s="64">
        <v>10</v>
      </c>
      <c r="L24" s="65">
        <v>0</v>
      </c>
      <c r="M24" s="63"/>
      <c r="N24" s="66"/>
      <c r="O24" s="208">
        <f t="shared" si="4"/>
        <v>20</v>
      </c>
      <c r="P24" s="209"/>
      <c r="Q24" s="59"/>
      <c r="R24" s="190">
        <f t="shared" si="5"/>
        <v>40</v>
      </c>
      <c r="S24" s="191"/>
      <c r="W24" s="72" t="s">
        <v>84</v>
      </c>
      <c r="X24" s="73" t="s">
        <v>85</v>
      </c>
    </row>
    <row r="25" spans="1:24" ht="18" customHeight="1">
      <c r="A25" s="27" t="str">
        <f ca="1" t="shared" si="1"/>
        <v>PDL</v>
      </c>
      <c r="B25" s="27">
        <f ca="1" t="shared" si="1"/>
        <v>49</v>
      </c>
      <c r="C25" s="13">
        <v>7</v>
      </c>
      <c r="D25" s="52" t="str">
        <f ca="1" t="shared" si="2"/>
        <v>SIESS Aymerick</v>
      </c>
      <c r="E25" s="27" t="str">
        <f ca="1" t="shared" si="2"/>
        <v>1</v>
      </c>
      <c r="F25" s="27">
        <v>50</v>
      </c>
      <c r="G25" s="53" t="str">
        <f ca="1" t="shared" si="3"/>
        <v>JUDO CLUB LES ROSIERS/LOIRE</v>
      </c>
      <c r="H25" s="63">
        <v>0</v>
      </c>
      <c r="I25" s="64">
        <v>10</v>
      </c>
      <c r="J25" s="64">
        <v>7</v>
      </c>
      <c r="K25" s="64"/>
      <c r="L25" s="65"/>
      <c r="M25" s="74">
        <v>7</v>
      </c>
      <c r="N25" s="75">
        <v>0</v>
      </c>
      <c r="O25" s="208">
        <f t="shared" si="4"/>
        <v>24</v>
      </c>
      <c r="P25" s="209"/>
      <c r="Q25" s="59"/>
      <c r="R25" s="190">
        <f t="shared" si="5"/>
        <v>74</v>
      </c>
      <c r="S25" s="191"/>
      <c r="W25" s="186">
        <v>7</v>
      </c>
      <c r="X25" s="188">
        <v>10</v>
      </c>
    </row>
    <row r="26" spans="1:24" ht="18" customHeight="1" thickBot="1">
      <c r="A26" s="27" t="str">
        <f ca="1" t="shared" si="1"/>
        <v>PDL</v>
      </c>
      <c r="B26" s="27">
        <f ca="1" t="shared" si="1"/>
        <v>44</v>
      </c>
      <c r="C26" s="13">
        <v>8</v>
      </c>
      <c r="D26" s="52" t="str">
        <f ca="1" t="shared" si="2"/>
        <v>HAMON Julien</v>
      </c>
      <c r="E26" s="27" t="str">
        <f ca="1" t="shared" si="2"/>
        <v>1</v>
      </c>
      <c r="F26" s="27">
        <v>69</v>
      </c>
      <c r="G26" s="53" t="str">
        <f ca="1" t="shared" si="3"/>
        <v>SAINT MARS LA JAILLE SPORTS</v>
      </c>
      <c r="H26" s="76">
        <v>0</v>
      </c>
      <c r="I26" s="77">
        <v>10</v>
      </c>
      <c r="J26" s="77">
        <v>10</v>
      </c>
      <c r="K26" s="77">
        <v>0</v>
      </c>
      <c r="L26" s="78"/>
      <c r="M26" s="76">
        <v>10</v>
      </c>
      <c r="N26" s="79"/>
      <c r="O26" s="210">
        <f t="shared" si="4"/>
        <v>30</v>
      </c>
      <c r="P26" s="211"/>
      <c r="Q26" s="59"/>
      <c r="R26" s="190">
        <f t="shared" si="5"/>
        <v>99</v>
      </c>
      <c r="S26" s="191"/>
      <c r="W26" s="187"/>
      <c r="X26" s="189"/>
    </row>
    <row r="27" ht="11.25">
      <c r="N27" s="26" t="s">
        <v>86</v>
      </c>
    </row>
    <row r="28" spans="3:35" ht="11.25" hidden="1">
      <c r="C28" s="40">
        <f>COUNT(H19:N26)/2</f>
        <v>17</v>
      </c>
      <c r="G28" s="82" t="s">
        <v>87</v>
      </c>
      <c r="H28" s="83">
        <v>1</v>
      </c>
      <c r="I28" s="83">
        <v>2</v>
      </c>
      <c r="J28" s="83">
        <v>3</v>
      </c>
      <c r="K28" s="83">
        <v>4</v>
      </c>
      <c r="L28" s="83">
        <v>5</v>
      </c>
      <c r="M28" s="83">
        <v>6</v>
      </c>
      <c r="N28" s="83">
        <v>7</v>
      </c>
      <c r="O28" s="83">
        <v>8</v>
      </c>
      <c r="P28" s="83"/>
      <c r="Q28" s="83">
        <v>9</v>
      </c>
      <c r="R28" s="83"/>
      <c r="S28" s="83">
        <v>10</v>
      </c>
      <c r="T28" s="83">
        <v>11</v>
      </c>
      <c r="U28" s="83">
        <v>12</v>
      </c>
      <c r="V28" s="83">
        <v>13</v>
      </c>
      <c r="W28" s="83"/>
      <c r="X28" s="83"/>
      <c r="Y28" s="83">
        <v>14</v>
      </c>
      <c r="Z28" s="83"/>
      <c r="AA28" s="83">
        <v>15</v>
      </c>
      <c r="AB28" s="84"/>
      <c r="AC28" s="84"/>
      <c r="AD28" s="84"/>
      <c r="AE28" s="84"/>
      <c r="AF28" s="84"/>
      <c r="AG28" s="84"/>
      <c r="AH28" s="84">
        <v>16</v>
      </c>
      <c r="AI28" s="84">
        <v>17</v>
      </c>
    </row>
    <row r="29" spans="7:35" ht="11.25" hidden="1">
      <c r="G29" s="82" t="s">
        <v>88</v>
      </c>
      <c r="H29" s="83">
        <v>1</v>
      </c>
      <c r="I29" s="83">
        <v>1</v>
      </c>
      <c r="J29" s="83">
        <v>2</v>
      </c>
      <c r="K29" s="83">
        <v>1</v>
      </c>
      <c r="L29" s="83">
        <v>2</v>
      </c>
      <c r="M29" s="83">
        <v>2</v>
      </c>
      <c r="N29" s="83">
        <v>3</v>
      </c>
      <c r="O29" s="83">
        <v>2</v>
      </c>
      <c r="P29" s="83"/>
      <c r="Q29" s="83">
        <v>3</v>
      </c>
      <c r="R29" s="83"/>
      <c r="S29" s="83">
        <v>3</v>
      </c>
      <c r="T29" s="83">
        <v>4</v>
      </c>
      <c r="U29" s="83">
        <v>4</v>
      </c>
      <c r="V29" s="83">
        <v>4</v>
      </c>
      <c r="W29" s="83"/>
      <c r="X29" s="83"/>
      <c r="Y29" s="83">
        <v>5</v>
      </c>
      <c r="Z29" s="83"/>
      <c r="AA29" s="83">
        <v>5</v>
      </c>
      <c r="AB29" s="84"/>
      <c r="AC29" s="84"/>
      <c r="AD29" s="84"/>
      <c r="AE29" s="84"/>
      <c r="AF29" s="84"/>
      <c r="AG29" s="84"/>
      <c r="AH29" s="84">
        <v>1</v>
      </c>
      <c r="AI29" s="84">
        <v>2</v>
      </c>
    </row>
    <row r="30" spans="7:35" ht="11.25" hidden="1">
      <c r="G30" s="82" t="s">
        <v>89</v>
      </c>
      <c r="H30" s="83">
        <v>1</v>
      </c>
      <c r="I30" s="83">
        <v>1</v>
      </c>
      <c r="J30" s="83">
        <v>1</v>
      </c>
      <c r="K30" s="83">
        <v>1</v>
      </c>
      <c r="L30" s="83">
        <v>2</v>
      </c>
      <c r="M30" s="83">
        <v>2</v>
      </c>
      <c r="N30" s="83">
        <v>2</v>
      </c>
      <c r="O30" s="83">
        <v>3</v>
      </c>
      <c r="P30" s="83"/>
      <c r="Q30" s="83">
        <v>3</v>
      </c>
      <c r="R30" s="83"/>
      <c r="S30" s="83">
        <v>1</v>
      </c>
      <c r="T30" s="83">
        <v>3</v>
      </c>
      <c r="U30" s="83">
        <v>2</v>
      </c>
      <c r="V30" s="83">
        <v>4</v>
      </c>
      <c r="W30" s="83"/>
      <c r="X30" s="83"/>
      <c r="Y30" s="83">
        <v>4</v>
      </c>
      <c r="Z30" s="83"/>
      <c r="AA30" s="83">
        <v>3</v>
      </c>
      <c r="AB30" s="84"/>
      <c r="AC30" s="84"/>
      <c r="AD30" s="84"/>
      <c r="AE30" s="84"/>
      <c r="AF30" s="84"/>
      <c r="AG30" s="84"/>
      <c r="AH30" s="84">
        <v>1</v>
      </c>
      <c r="AI30" s="84">
        <v>1</v>
      </c>
    </row>
  </sheetData>
  <sheetProtection formatCells="0" formatColumns="0" selectLockedCells="1"/>
  <mergeCells count="29">
    <mergeCell ref="U18:X18"/>
    <mergeCell ref="W23:X23"/>
    <mergeCell ref="W25:W26"/>
    <mergeCell ref="X25:X26"/>
    <mergeCell ref="R21:S21"/>
    <mergeCell ref="R26:S26"/>
    <mergeCell ref="R22:S22"/>
    <mergeCell ref="R23:S23"/>
    <mergeCell ref="R24:S24"/>
    <mergeCell ref="R25:S25"/>
    <mergeCell ref="G4:G6"/>
    <mergeCell ref="P1:R1"/>
    <mergeCell ref="K2:N2"/>
    <mergeCell ref="P2:P3"/>
    <mergeCell ref="Q2:Q3"/>
    <mergeCell ref="R2:R3"/>
    <mergeCell ref="R18:S18"/>
    <mergeCell ref="R19:S19"/>
    <mergeCell ref="R20:S20"/>
    <mergeCell ref="M17:N17"/>
    <mergeCell ref="O18:P18"/>
    <mergeCell ref="O19:P19"/>
    <mergeCell ref="O20:P20"/>
    <mergeCell ref="O25:P25"/>
    <mergeCell ref="O26:P26"/>
    <mergeCell ref="O21:P21"/>
    <mergeCell ref="O22:P22"/>
    <mergeCell ref="O23:P23"/>
    <mergeCell ref="O24:P24"/>
  </mergeCells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AI30"/>
  <sheetViews>
    <sheetView zoomScale="85" zoomScaleNormal="85" workbookViewId="0" topLeftCell="C8">
      <pane xSplit="5" ySplit="1" topLeftCell="H9" activePane="bottomRight" state="frozen"/>
      <selection pane="topLeft" activeCell="C8" sqref="C8"/>
      <selection pane="topRight" activeCell="H8" sqref="H8"/>
      <selection pane="bottomLeft" activeCell="C8" sqref="C8"/>
      <selection pane="bottomRight" activeCell="H8" sqref="H8"/>
    </sheetView>
  </sheetViews>
  <sheetFormatPr defaultColWidth="11.421875" defaultRowHeight="12.75"/>
  <cols>
    <col min="1" max="1" width="6.140625" style="26" customWidth="1"/>
    <col min="2" max="2" width="5.140625" style="26" customWidth="1"/>
    <col min="3" max="3" width="4.57421875" style="40" bestFit="1" customWidth="1"/>
    <col min="4" max="4" width="22.57421875" style="26" customWidth="1"/>
    <col min="5" max="5" width="3.140625" style="26" customWidth="1"/>
    <col min="6" max="6" width="7.7109375" style="26" customWidth="1"/>
    <col min="7" max="7" width="22.00390625" style="26" customWidth="1"/>
    <col min="8" max="12" width="4.7109375" style="26" customWidth="1"/>
    <col min="13" max="14" width="5.28125" style="26" customWidth="1"/>
    <col min="15" max="27" width="4.7109375" style="26" customWidth="1"/>
    <col min="28" max="35" width="4.7109375" style="44" hidden="1" customWidth="1"/>
    <col min="36" max="16384" width="11.421875" style="26" customWidth="1"/>
  </cols>
  <sheetData>
    <row r="1" spans="3:35" s="1" customFormat="1" ht="13.5" thickBot="1">
      <c r="C1" s="2">
        <v>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95" t="s">
        <v>0</v>
      </c>
      <c r="Q1" s="195"/>
      <c r="R1" s="195"/>
      <c r="S1" s="3"/>
      <c r="T1" s="3"/>
      <c r="U1" s="3"/>
      <c r="V1" s="4"/>
      <c r="W1" s="4"/>
      <c r="AB1" s="5"/>
      <c r="AC1" s="5"/>
      <c r="AD1" s="5"/>
      <c r="AE1" s="5"/>
      <c r="AF1" s="5"/>
      <c r="AG1" s="5"/>
      <c r="AH1" s="5"/>
      <c r="AI1" s="5"/>
    </row>
    <row r="2" spans="3:35" s="1" customFormat="1" ht="16.5" customHeight="1" thickBot="1">
      <c r="C2" s="6"/>
      <c r="D2" s="3"/>
      <c r="E2" s="3"/>
      <c r="F2" s="7" t="s">
        <v>1</v>
      </c>
      <c r="G2" s="8" t="s">
        <v>220</v>
      </c>
      <c r="H2" s="3"/>
      <c r="I2" s="3"/>
      <c r="J2" s="9" t="s">
        <v>3</v>
      </c>
      <c r="K2" s="196">
        <f ca="1">TODAY()</f>
        <v>41330</v>
      </c>
      <c r="L2" s="196"/>
      <c r="M2" s="196"/>
      <c r="N2" s="196"/>
      <c r="O2" s="3"/>
      <c r="P2" s="197" t="s">
        <v>91</v>
      </c>
      <c r="Q2" s="197"/>
      <c r="R2" s="199"/>
      <c r="S2" s="3"/>
      <c r="AB2" s="5"/>
      <c r="AC2" s="5"/>
      <c r="AD2" s="5"/>
      <c r="AE2" s="5"/>
      <c r="AF2" s="5"/>
      <c r="AG2" s="5"/>
      <c r="AH2" s="5"/>
      <c r="AI2" s="5"/>
    </row>
    <row r="3" spans="3:35" s="1" customFormat="1" ht="13.5" customHeight="1" thickBot="1">
      <c r="C3" s="6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98"/>
      <c r="Q3" s="198"/>
      <c r="R3" s="200"/>
      <c r="S3" s="3"/>
      <c r="AB3" s="5"/>
      <c r="AC3" s="5"/>
      <c r="AD3" s="5"/>
      <c r="AE3" s="5"/>
      <c r="AF3" s="5"/>
      <c r="AG3" s="5"/>
      <c r="AH3" s="5"/>
      <c r="AI3" s="5"/>
    </row>
    <row r="4" spans="3:35" s="1" customFormat="1" ht="12.75">
      <c r="C4" s="6"/>
      <c r="D4" s="3"/>
      <c r="E4" s="3"/>
      <c r="F4" s="3"/>
      <c r="G4" s="192"/>
      <c r="H4" s="3"/>
      <c r="I4" s="3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4"/>
      <c r="AB4" s="5"/>
      <c r="AC4" s="5"/>
      <c r="AD4" s="5"/>
      <c r="AE4" s="5"/>
      <c r="AF4" s="5"/>
      <c r="AG4" s="5"/>
      <c r="AH4" s="5"/>
      <c r="AI4" s="5"/>
    </row>
    <row r="5" spans="3:35" s="1" customFormat="1" ht="12.75">
      <c r="C5" s="6"/>
      <c r="D5" s="3"/>
      <c r="E5" s="3"/>
      <c r="F5" s="10" t="s">
        <v>6</v>
      </c>
      <c r="G5" s="193"/>
      <c r="H5" s="3"/>
      <c r="I5" s="3"/>
      <c r="J5" s="9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4"/>
      <c r="AB5" s="5"/>
      <c r="AC5" s="5"/>
      <c r="AD5" s="5"/>
      <c r="AE5" s="5"/>
      <c r="AF5" s="5"/>
      <c r="AG5" s="5"/>
      <c r="AH5" s="5"/>
      <c r="AI5" s="5"/>
    </row>
    <row r="6" spans="3:35" s="1" customFormat="1" ht="12.75">
      <c r="C6" s="6"/>
      <c r="D6" s="3"/>
      <c r="E6" s="3"/>
      <c r="F6" s="3"/>
      <c r="G6" s="194"/>
      <c r="H6" s="3"/>
      <c r="I6" s="3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4"/>
      <c r="W6" s="4"/>
      <c r="AB6" s="5"/>
      <c r="AC6" s="5"/>
      <c r="AD6" s="5"/>
      <c r="AE6" s="5"/>
      <c r="AF6" s="5"/>
      <c r="AG6" s="5"/>
      <c r="AH6" s="5"/>
      <c r="AI6" s="5"/>
    </row>
    <row r="7" spans="3:35" s="1" customFormat="1" ht="13.5" thickBot="1">
      <c r="C7" s="6"/>
      <c r="D7" s="3"/>
      <c r="E7" s="3"/>
      <c r="F7" s="11"/>
      <c r="G7" s="9"/>
      <c r="H7" s="9"/>
      <c r="I7" s="9"/>
      <c r="J7" s="9"/>
      <c r="K7" s="3"/>
      <c r="L7" s="3"/>
      <c r="M7" s="3"/>
      <c r="N7" s="3"/>
      <c r="O7" s="3"/>
      <c r="P7" s="3"/>
      <c r="Q7" s="3"/>
      <c r="R7" s="3"/>
      <c r="S7" s="3"/>
      <c r="T7" s="12"/>
      <c r="U7" s="3"/>
      <c r="V7" s="4"/>
      <c r="W7" s="4"/>
      <c r="AB7" s="5"/>
      <c r="AC7" s="5"/>
      <c r="AD7" s="5"/>
      <c r="AE7" s="5"/>
      <c r="AF7" s="5"/>
      <c r="AG7" s="5"/>
      <c r="AH7" s="5"/>
      <c r="AI7" s="5"/>
    </row>
    <row r="8" spans="1:35" ht="18" customHeight="1">
      <c r="A8" s="13" t="s">
        <v>8</v>
      </c>
      <c r="B8" s="13" t="s">
        <v>9</v>
      </c>
      <c r="C8" s="14" t="s">
        <v>10</v>
      </c>
      <c r="D8" s="15" t="s">
        <v>11</v>
      </c>
      <c r="E8" s="15" t="s">
        <v>12</v>
      </c>
      <c r="F8" s="14" t="s">
        <v>13</v>
      </c>
      <c r="G8" s="16" t="s">
        <v>14</v>
      </c>
      <c r="H8" s="17" t="s">
        <v>15</v>
      </c>
      <c r="I8" s="18" t="s">
        <v>16</v>
      </c>
      <c r="J8" s="19" t="s">
        <v>17</v>
      </c>
      <c r="K8" s="19" t="s">
        <v>18</v>
      </c>
      <c r="L8" s="19" t="s">
        <v>19</v>
      </c>
      <c r="M8" s="19" t="s">
        <v>20</v>
      </c>
      <c r="N8" s="22" t="s">
        <v>21</v>
      </c>
      <c r="O8" s="19" t="s">
        <v>22</v>
      </c>
      <c r="P8" s="19" t="s">
        <v>23</v>
      </c>
      <c r="Q8" s="19" t="s">
        <v>24</v>
      </c>
      <c r="R8" s="19" t="s">
        <v>25</v>
      </c>
      <c r="S8" s="19" t="s">
        <v>26</v>
      </c>
      <c r="T8" s="22" t="s">
        <v>27</v>
      </c>
      <c r="U8" s="19" t="s">
        <v>28</v>
      </c>
      <c r="V8" s="19" t="s">
        <v>29</v>
      </c>
      <c r="W8" s="19" t="s">
        <v>30</v>
      </c>
      <c r="X8" s="19" t="s">
        <v>31</v>
      </c>
      <c r="Y8" s="19" t="s">
        <v>32</v>
      </c>
      <c r="Z8" s="19" t="s">
        <v>33</v>
      </c>
      <c r="AA8" s="24" t="s">
        <v>34</v>
      </c>
      <c r="AB8" s="25" t="s">
        <v>35</v>
      </c>
      <c r="AC8" s="25" t="s">
        <v>36</v>
      </c>
      <c r="AD8" s="25" t="s">
        <v>37</v>
      </c>
      <c r="AE8" s="25" t="s">
        <v>38</v>
      </c>
      <c r="AF8" s="25" t="s">
        <v>39</v>
      </c>
      <c r="AG8" s="25" t="s">
        <v>40</v>
      </c>
      <c r="AH8" s="25" t="s">
        <v>41</v>
      </c>
      <c r="AI8" s="25" t="s">
        <v>42</v>
      </c>
    </row>
    <row r="9" spans="1:35" ht="33.75" customHeight="1">
      <c r="A9" s="27" t="s">
        <v>50</v>
      </c>
      <c r="B9" s="27">
        <v>72</v>
      </c>
      <c r="C9" s="28">
        <f aca="true" ca="1" t="shared" si="0" ref="C9:C16">OFFSET(C9,10,0)</f>
        <v>1</v>
      </c>
      <c r="D9" s="29" t="s">
        <v>221</v>
      </c>
      <c r="E9" s="27" t="s">
        <v>4</v>
      </c>
      <c r="F9" s="27">
        <v>75</v>
      </c>
      <c r="G9" s="30" t="s">
        <v>222</v>
      </c>
      <c r="H9" s="31" t="s">
        <v>46</v>
      </c>
      <c r="I9" s="32"/>
      <c r="J9" s="32"/>
      <c r="K9" s="32"/>
      <c r="L9" s="33" t="s">
        <v>46</v>
      </c>
      <c r="M9" s="32"/>
      <c r="N9" s="32"/>
      <c r="O9" s="32"/>
      <c r="P9" s="32"/>
      <c r="Q9" s="33" t="s">
        <v>46</v>
      </c>
      <c r="R9" s="32"/>
      <c r="S9" s="32"/>
      <c r="T9" s="32"/>
      <c r="U9" s="32"/>
      <c r="V9" s="32"/>
      <c r="W9" s="33" t="s">
        <v>46</v>
      </c>
      <c r="X9" s="32"/>
      <c r="Y9" s="32"/>
      <c r="Z9" s="33" t="s">
        <v>46</v>
      </c>
      <c r="AA9" s="32"/>
      <c r="AB9" s="34"/>
      <c r="AC9" s="34"/>
      <c r="AD9" s="35"/>
      <c r="AE9" s="35"/>
      <c r="AF9" s="35"/>
      <c r="AG9" s="35"/>
      <c r="AH9" s="35"/>
      <c r="AI9" s="35"/>
    </row>
    <row r="10" spans="1:35" ht="33.75" customHeight="1">
      <c r="A10" s="27" t="s">
        <v>50</v>
      </c>
      <c r="B10" s="27">
        <v>53</v>
      </c>
      <c r="C10" s="28">
        <f ca="1" t="shared" si="0"/>
        <v>2</v>
      </c>
      <c r="D10" s="29" t="s">
        <v>223</v>
      </c>
      <c r="E10" s="27" t="s">
        <v>4</v>
      </c>
      <c r="F10" s="27">
        <v>75</v>
      </c>
      <c r="G10" s="30" t="s">
        <v>146</v>
      </c>
      <c r="H10" s="32"/>
      <c r="I10" s="33" t="s">
        <v>49</v>
      </c>
      <c r="J10" s="32"/>
      <c r="K10" s="32"/>
      <c r="L10" s="32"/>
      <c r="M10" s="33" t="s">
        <v>48</v>
      </c>
      <c r="N10" s="32"/>
      <c r="O10" s="32"/>
      <c r="P10" s="33" t="s">
        <v>56</v>
      </c>
      <c r="Q10" s="32"/>
      <c r="R10" s="33" t="s">
        <v>48</v>
      </c>
      <c r="S10" s="32"/>
      <c r="T10" s="32"/>
      <c r="U10" s="32"/>
      <c r="V10" s="32"/>
      <c r="W10" s="32"/>
      <c r="X10" s="33" t="s">
        <v>46</v>
      </c>
      <c r="Y10" s="32"/>
      <c r="Z10" s="32"/>
      <c r="AA10" s="32"/>
      <c r="AB10" s="34"/>
      <c r="AC10" s="35"/>
      <c r="AD10" s="34"/>
      <c r="AE10" s="35"/>
      <c r="AF10" s="35"/>
      <c r="AG10" s="35"/>
      <c r="AH10" s="35"/>
      <c r="AI10" s="35"/>
    </row>
    <row r="11" spans="1:35" ht="33.75" customHeight="1">
      <c r="A11" s="27" t="s">
        <v>50</v>
      </c>
      <c r="B11" s="27">
        <v>49</v>
      </c>
      <c r="C11" s="28">
        <f ca="1" t="shared" si="0"/>
        <v>3</v>
      </c>
      <c r="D11" s="29" t="s">
        <v>224</v>
      </c>
      <c r="E11" s="27" t="s">
        <v>4</v>
      </c>
      <c r="F11" s="27">
        <v>77</v>
      </c>
      <c r="G11" s="30" t="s">
        <v>225</v>
      </c>
      <c r="H11" s="32"/>
      <c r="I11" s="33" t="s">
        <v>47</v>
      </c>
      <c r="J11" s="32"/>
      <c r="K11" s="32"/>
      <c r="L11" s="32"/>
      <c r="M11" s="32"/>
      <c r="N11" s="32"/>
      <c r="O11" s="33" t="s">
        <v>48</v>
      </c>
      <c r="P11" s="32"/>
      <c r="Q11" s="32"/>
      <c r="R11" s="32"/>
      <c r="S11" s="33" t="s">
        <v>46</v>
      </c>
      <c r="T11" s="32"/>
      <c r="U11" s="32"/>
      <c r="V11" s="33" t="s">
        <v>48</v>
      </c>
      <c r="W11" s="32"/>
      <c r="X11" s="32"/>
      <c r="Y11" s="33" t="s">
        <v>46</v>
      </c>
      <c r="Z11" s="32"/>
      <c r="AA11" s="32"/>
      <c r="AB11" s="35"/>
      <c r="AC11" s="34"/>
      <c r="AD11" s="35"/>
      <c r="AE11" s="34"/>
      <c r="AF11" s="35"/>
      <c r="AG11" s="35"/>
      <c r="AH11" s="35"/>
      <c r="AI11" s="35"/>
    </row>
    <row r="12" spans="1:35" ht="33.75" customHeight="1">
      <c r="A12" s="27" t="s">
        <v>50</v>
      </c>
      <c r="B12" s="27">
        <v>85</v>
      </c>
      <c r="C12" s="28">
        <f ca="1" t="shared" si="0"/>
        <v>4</v>
      </c>
      <c r="D12" s="29" t="s">
        <v>226</v>
      </c>
      <c r="E12" s="27" t="s">
        <v>4</v>
      </c>
      <c r="F12" s="27">
        <v>78</v>
      </c>
      <c r="G12" s="30" t="s">
        <v>67</v>
      </c>
      <c r="H12" s="33" t="s">
        <v>47</v>
      </c>
      <c r="I12" s="32"/>
      <c r="J12" s="33" t="s">
        <v>48</v>
      </c>
      <c r="K12" s="32"/>
      <c r="L12" s="32"/>
      <c r="M12" s="32"/>
      <c r="N12" s="33" t="s">
        <v>47</v>
      </c>
      <c r="O12" s="32"/>
      <c r="P12" s="32"/>
      <c r="Q12" s="32"/>
      <c r="R12" s="33" t="s">
        <v>46</v>
      </c>
      <c r="S12" s="32"/>
      <c r="T12" s="32"/>
      <c r="U12" s="33" t="s">
        <v>46</v>
      </c>
      <c r="V12" s="32"/>
      <c r="W12" s="32"/>
      <c r="X12" s="32"/>
      <c r="Y12" s="32"/>
      <c r="Z12" s="32"/>
      <c r="AA12" s="32"/>
      <c r="AB12" s="35"/>
      <c r="AC12" s="35"/>
      <c r="AD12" s="35"/>
      <c r="AE12" s="34"/>
      <c r="AF12" s="34"/>
      <c r="AG12" s="35"/>
      <c r="AH12" s="35"/>
      <c r="AI12" s="35"/>
    </row>
    <row r="13" spans="1:35" ht="33.75" customHeight="1">
      <c r="A13" s="27" t="s">
        <v>50</v>
      </c>
      <c r="B13" s="27">
        <v>49</v>
      </c>
      <c r="C13" s="28">
        <f ca="1" t="shared" si="0"/>
        <v>5</v>
      </c>
      <c r="D13" s="29" t="s">
        <v>227</v>
      </c>
      <c r="E13" s="27" t="s">
        <v>4</v>
      </c>
      <c r="F13" s="27">
        <v>78</v>
      </c>
      <c r="G13" s="30" t="s">
        <v>216</v>
      </c>
      <c r="H13" s="32"/>
      <c r="I13" s="32"/>
      <c r="J13" s="33" t="s">
        <v>46</v>
      </c>
      <c r="K13" s="32"/>
      <c r="L13" s="33" t="s">
        <v>48</v>
      </c>
      <c r="M13" s="32"/>
      <c r="N13" s="32"/>
      <c r="O13" s="33" t="s">
        <v>131</v>
      </c>
      <c r="P13" s="32"/>
      <c r="Q13" s="32"/>
      <c r="R13" s="32"/>
      <c r="S13" s="32"/>
      <c r="T13" s="33" t="s">
        <v>48</v>
      </c>
      <c r="U13" s="32"/>
      <c r="V13" s="32"/>
      <c r="W13" s="32"/>
      <c r="X13" s="33" t="s">
        <v>48</v>
      </c>
      <c r="Y13" s="32"/>
      <c r="Z13" s="32"/>
      <c r="AA13" s="32"/>
      <c r="AB13" s="35"/>
      <c r="AC13" s="35"/>
      <c r="AD13" s="35"/>
      <c r="AE13" s="35"/>
      <c r="AF13" s="35"/>
      <c r="AG13" s="34"/>
      <c r="AH13" s="34"/>
      <c r="AI13" s="35"/>
    </row>
    <row r="14" spans="1:35" ht="33.75" customHeight="1">
      <c r="A14" s="27" t="s">
        <v>50</v>
      </c>
      <c r="B14" s="27">
        <v>49</v>
      </c>
      <c r="C14" s="28">
        <f ca="1" t="shared" si="0"/>
        <v>6</v>
      </c>
      <c r="D14" s="29" t="s">
        <v>228</v>
      </c>
      <c r="E14" s="27" t="s">
        <v>4</v>
      </c>
      <c r="F14" s="27">
        <v>81</v>
      </c>
      <c r="G14" s="30" t="s">
        <v>216</v>
      </c>
      <c r="H14" s="32"/>
      <c r="I14" s="32"/>
      <c r="J14" s="32"/>
      <c r="K14" s="33" t="s">
        <v>46</v>
      </c>
      <c r="L14" s="32"/>
      <c r="M14" s="33" t="s">
        <v>48</v>
      </c>
      <c r="N14" s="32"/>
      <c r="O14" s="32"/>
      <c r="P14" s="32"/>
      <c r="Q14" s="33" t="s">
        <v>47</v>
      </c>
      <c r="R14" s="32"/>
      <c r="S14" s="32"/>
      <c r="T14" s="32"/>
      <c r="U14" s="32"/>
      <c r="V14" s="32"/>
      <c r="W14" s="32"/>
      <c r="X14" s="32"/>
      <c r="Y14" s="33" t="s">
        <v>48</v>
      </c>
      <c r="Z14" s="32"/>
      <c r="AA14" s="33" t="s">
        <v>46</v>
      </c>
      <c r="AB14" s="35"/>
      <c r="AC14" s="35"/>
      <c r="AD14" s="35"/>
      <c r="AE14" s="35"/>
      <c r="AF14" s="34"/>
      <c r="AG14" s="34"/>
      <c r="AH14" s="35"/>
      <c r="AI14" s="35"/>
    </row>
    <row r="15" spans="1:35" s="39" customFormat="1" ht="33.75" customHeight="1">
      <c r="A15" s="27" t="s">
        <v>43</v>
      </c>
      <c r="B15" s="27">
        <v>37</v>
      </c>
      <c r="C15" s="28">
        <f ca="1" t="shared" si="0"/>
        <v>7</v>
      </c>
      <c r="D15" s="29" t="s">
        <v>229</v>
      </c>
      <c r="E15" s="27" t="s">
        <v>4</v>
      </c>
      <c r="F15" s="27">
        <v>81</v>
      </c>
      <c r="G15" s="30" t="s">
        <v>230</v>
      </c>
      <c r="H15" s="32"/>
      <c r="I15" s="32"/>
      <c r="J15" s="32"/>
      <c r="K15" s="32"/>
      <c r="L15" s="32"/>
      <c r="M15" s="32"/>
      <c r="N15" s="32"/>
      <c r="O15" s="32"/>
      <c r="P15" s="33" t="s">
        <v>48</v>
      </c>
      <c r="Q15" s="32"/>
      <c r="R15" s="32"/>
      <c r="S15" s="33" t="s">
        <v>48</v>
      </c>
      <c r="T15" s="32"/>
      <c r="U15" s="33" t="s">
        <v>48</v>
      </c>
      <c r="V15" s="32"/>
      <c r="W15" s="33" t="s">
        <v>47</v>
      </c>
      <c r="X15" s="32"/>
      <c r="Y15" s="32"/>
      <c r="Z15" s="32"/>
      <c r="AA15" s="33" t="s">
        <v>53</v>
      </c>
      <c r="AB15" s="37"/>
      <c r="AC15" s="37"/>
      <c r="AD15" s="37"/>
      <c r="AE15" s="37"/>
      <c r="AF15" s="37"/>
      <c r="AG15" s="37"/>
      <c r="AH15" s="38"/>
      <c r="AI15" s="38"/>
    </row>
    <row r="16" spans="1:35" ht="33.75" customHeight="1">
      <c r="A16" s="27" t="s">
        <v>50</v>
      </c>
      <c r="B16" s="27">
        <v>49</v>
      </c>
      <c r="C16" s="28">
        <f ca="1" t="shared" si="0"/>
        <v>8</v>
      </c>
      <c r="D16" s="29" t="s">
        <v>231</v>
      </c>
      <c r="E16" s="27" t="s">
        <v>4</v>
      </c>
      <c r="F16" s="27">
        <v>84</v>
      </c>
      <c r="G16" s="30" t="s">
        <v>232</v>
      </c>
      <c r="H16" s="32"/>
      <c r="I16" s="32"/>
      <c r="J16" s="32"/>
      <c r="K16" s="33" t="s">
        <v>150</v>
      </c>
      <c r="L16" s="32"/>
      <c r="M16" s="32"/>
      <c r="N16" s="33" t="s">
        <v>46</v>
      </c>
      <c r="O16" s="32"/>
      <c r="P16" s="32"/>
      <c r="Q16" s="32"/>
      <c r="R16" s="32"/>
      <c r="S16" s="32"/>
      <c r="T16" s="33" t="s">
        <v>56</v>
      </c>
      <c r="U16" s="32"/>
      <c r="V16" s="33" t="s">
        <v>46</v>
      </c>
      <c r="W16" s="32"/>
      <c r="X16" s="32"/>
      <c r="Y16" s="32"/>
      <c r="Z16" s="33" t="s">
        <v>48</v>
      </c>
      <c r="AA16" s="32"/>
      <c r="AB16" s="35"/>
      <c r="AC16" s="35"/>
      <c r="AD16" s="34"/>
      <c r="AE16" s="35"/>
      <c r="AF16" s="35"/>
      <c r="AG16" s="35"/>
      <c r="AH16" s="35"/>
      <c r="AI16" s="34"/>
    </row>
    <row r="17" spans="4:16" ht="18.75" customHeight="1" thickBot="1">
      <c r="D17" s="41"/>
      <c r="E17" s="42"/>
      <c r="F17" s="42"/>
      <c r="G17" s="41"/>
      <c r="M17" s="203" t="s">
        <v>68</v>
      </c>
      <c r="N17" s="203"/>
      <c r="O17" s="43"/>
      <c r="P17" s="43"/>
    </row>
    <row r="18" spans="1:24" ht="22.5" customHeight="1" thickBot="1">
      <c r="A18" s="13" t="s">
        <v>8</v>
      </c>
      <c r="B18" s="13" t="s">
        <v>9</v>
      </c>
      <c r="C18" s="14" t="s">
        <v>10</v>
      </c>
      <c r="D18" s="15" t="s">
        <v>11</v>
      </c>
      <c r="E18" s="15" t="s">
        <v>12</v>
      </c>
      <c r="F18" s="45" t="s">
        <v>69</v>
      </c>
      <c r="G18" s="46" t="s">
        <v>14</v>
      </c>
      <c r="H18" s="47" t="s">
        <v>70</v>
      </c>
      <c r="I18" s="48" t="s">
        <v>71</v>
      </c>
      <c r="J18" s="48" t="s">
        <v>72</v>
      </c>
      <c r="K18" s="48" t="s">
        <v>73</v>
      </c>
      <c r="L18" s="49" t="s">
        <v>74</v>
      </c>
      <c r="M18" s="47" t="s">
        <v>75</v>
      </c>
      <c r="N18" s="50" t="s">
        <v>76</v>
      </c>
      <c r="O18" s="204" t="s">
        <v>77</v>
      </c>
      <c r="P18" s="205"/>
      <c r="Q18" s="51" t="s">
        <v>78</v>
      </c>
      <c r="R18" s="201" t="s">
        <v>79</v>
      </c>
      <c r="S18" s="191"/>
      <c r="U18" s="184" t="s">
        <v>80</v>
      </c>
      <c r="V18" s="184"/>
      <c r="W18" s="184"/>
      <c r="X18" s="184"/>
    </row>
    <row r="19" spans="1:25" ht="18" customHeight="1">
      <c r="A19" s="27" t="str">
        <f aca="true" ca="1" t="shared" si="1" ref="A19:B26">OFFSET(A19,-10,0)</f>
        <v>PDL</v>
      </c>
      <c r="B19" s="27">
        <f ca="1" t="shared" si="1"/>
        <v>72</v>
      </c>
      <c r="C19" s="13">
        <v>1</v>
      </c>
      <c r="D19" s="52" t="str">
        <f aca="true" ca="1" t="shared" si="2" ref="D19:E26">OFFSET(D19,-10,0)</f>
        <v>CORNET Dorian</v>
      </c>
      <c r="E19" s="27" t="str">
        <f ca="1" t="shared" si="2"/>
        <v>1</v>
      </c>
      <c r="F19" s="27">
        <v>20</v>
      </c>
      <c r="G19" s="53" t="str">
        <f aca="true" ca="1" t="shared" si="3" ref="G19:G26">OFFSET(G19,-10,0)</f>
        <v>JC PARIGNE L EVEQUE</v>
      </c>
      <c r="H19" s="54">
        <v>10</v>
      </c>
      <c r="I19" s="55">
        <v>10</v>
      </c>
      <c r="J19" s="55">
        <v>10</v>
      </c>
      <c r="K19" s="55">
        <v>10</v>
      </c>
      <c r="L19" s="56">
        <v>10</v>
      </c>
      <c r="M19" s="57"/>
      <c r="N19" s="58"/>
      <c r="O19" s="206">
        <f aca="true" t="shared" si="4" ref="O19:O26">SUM(H19:N19)</f>
        <v>50</v>
      </c>
      <c r="P19" s="207"/>
      <c r="Q19" s="59"/>
      <c r="R19" s="190">
        <f aca="true" t="shared" si="5" ref="R19:R26">SUM(F19,O19)</f>
        <v>70</v>
      </c>
      <c r="S19" s="191"/>
      <c r="U19" s="60" t="s">
        <v>35</v>
      </c>
      <c r="V19" s="60" t="s">
        <v>36</v>
      </c>
      <c r="W19" s="60" t="s">
        <v>37</v>
      </c>
      <c r="X19" s="60" t="s">
        <v>38</v>
      </c>
      <c r="Y19" s="62"/>
    </row>
    <row r="20" spans="1:26" ht="18" customHeight="1">
      <c r="A20" s="27" t="str">
        <f ca="1" t="shared" si="1"/>
        <v>PDL</v>
      </c>
      <c r="B20" s="27">
        <f ca="1" t="shared" si="1"/>
        <v>53</v>
      </c>
      <c r="C20" s="13">
        <v>2</v>
      </c>
      <c r="D20" s="52" t="str">
        <f ca="1" t="shared" si="2"/>
        <v>LE Gall Sylvain</v>
      </c>
      <c r="E20" s="27" t="str">
        <f ca="1" t="shared" si="2"/>
        <v>1</v>
      </c>
      <c r="F20" s="27">
        <v>40</v>
      </c>
      <c r="G20" s="53" t="str">
        <f ca="1" t="shared" si="3"/>
        <v>UNION SPORTIVE CHANGE JUDO</v>
      </c>
      <c r="H20" s="63">
        <v>10</v>
      </c>
      <c r="I20" s="64">
        <v>0</v>
      </c>
      <c r="J20" s="64">
        <v>10</v>
      </c>
      <c r="K20" s="64">
        <v>0</v>
      </c>
      <c r="L20" s="65">
        <v>10</v>
      </c>
      <c r="M20" s="63"/>
      <c r="N20" s="66"/>
      <c r="O20" s="208">
        <f t="shared" si="4"/>
        <v>30</v>
      </c>
      <c r="P20" s="209"/>
      <c r="Q20" s="59"/>
      <c r="R20" s="190">
        <f t="shared" si="5"/>
        <v>70</v>
      </c>
      <c r="S20" s="191"/>
      <c r="U20" s="60" t="s">
        <v>39</v>
      </c>
      <c r="V20" s="60" t="s">
        <v>40</v>
      </c>
      <c r="W20" s="60" t="s">
        <v>41</v>
      </c>
      <c r="X20" s="60" t="s">
        <v>42</v>
      </c>
      <c r="Y20" s="68"/>
      <c r="Z20" s="69"/>
    </row>
    <row r="21" spans="1:26" ht="18" customHeight="1">
      <c r="A21" s="27" t="str">
        <f ca="1" t="shared" si="1"/>
        <v>PDL</v>
      </c>
      <c r="B21" s="27">
        <f ca="1" t="shared" si="1"/>
        <v>49</v>
      </c>
      <c r="C21" s="13">
        <v>3</v>
      </c>
      <c r="D21" s="52" t="str">
        <f ca="1" t="shared" si="2"/>
        <v>HUBERT Antoine</v>
      </c>
      <c r="E21" s="27" t="str">
        <f ca="1" t="shared" si="2"/>
        <v>1</v>
      </c>
      <c r="F21" s="27">
        <v>0</v>
      </c>
      <c r="G21" s="53" t="str">
        <f ca="1" t="shared" si="3"/>
        <v>RACING CLUB DOUESSIN</v>
      </c>
      <c r="H21" s="63">
        <v>0</v>
      </c>
      <c r="I21" s="64">
        <v>0</v>
      </c>
      <c r="J21" s="64">
        <v>10</v>
      </c>
      <c r="K21" s="64">
        <v>0</v>
      </c>
      <c r="L21" s="65">
        <v>10</v>
      </c>
      <c r="M21" s="63"/>
      <c r="N21" s="66"/>
      <c r="O21" s="208">
        <f t="shared" si="4"/>
        <v>20</v>
      </c>
      <c r="P21" s="209"/>
      <c r="Q21" s="59"/>
      <c r="R21" s="190">
        <f t="shared" si="5"/>
        <v>20</v>
      </c>
      <c r="S21" s="191"/>
      <c r="W21" s="70"/>
      <c r="X21" s="70"/>
      <c r="Y21" s="71"/>
      <c r="Z21" s="69"/>
    </row>
    <row r="22" spans="1:26" ht="18" customHeight="1">
      <c r="A22" s="27" t="str">
        <f ca="1" t="shared" si="1"/>
        <v>PDL</v>
      </c>
      <c r="B22" s="27">
        <f ca="1" t="shared" si="1"/>
        <v>85</v>
      </c>
      <c r="C22" s="13">
        <v>4</v>
      </c>
      <c r="D22" s="52" t="str">
        <f ca="1" t="shared" si="2"/>
        <v>FRADET Elie</v>
      </c>
      <c r="E22" s="27" t="str">
        <f ca="1" t="shared" si="2"/>
        <v>1</v>
      </c>
      <c r="F22" s="27">
        <v>50</v>
      </c>
      <c r="G22" s="53" t="str">
        <f ca="1" t="shared" si="3"/>
        <v>ECOLE JUDO RANDORI</v>
      </c>
      <c r="H22" s="63">
        <v>0</v>
      </c>
      <c r="I22" s="64">
        <v>0</v>
      </c>
      <c r="J22" s="64">
        <v>0</v>
      </c>
      <c r="K22" s="64">
        <v>10</v>
      </c>
      <c r="L22" s="65">
        <v>10</v>
      </c>
      <c r="M22" s="63"/>
      <c r="N22" s="66"/>
      <c r="O22" s="208">
        <f t="shared" si="4"/>
        <v>20</v>
      </c>
      <c r="P22" s="209"/>
      <c r="Q22" s="59"/>
      <c r="R22" s="190">
        <f t="shared" si="5"/>
        <v>70</v>
      </c>
      <c r="S22" s="191"/>
      <c r="V22" s="71"/>
      <c r="W22" s="71"/>
      <c r="X22" s="71"/>
      <c r="Y22" s="71"/>
      <c r="Z22" s="69"/>
    </row>
    <row r="23" spans="1:24" ht="18" customHeight="1" thickBot="1">
      <c r="A23" s="27" t="str">
        <f ca="1" t="shared" si="1"/>
        <v>PDL</v>
      </c>
      <c r="B23" s="27">
        <f ca="1" t="shared" si="1"/>
        <v>49</v>
      </c>
      <c r="C23" s="13">
        <v>5</v>
      </c>
      <c r="D23" s="52" t="str">
        <f ca="1" t="shared" si="2"/>
        <v>TONNEAU Yves</v>
      </c>
      <c r="E23" s="27" t="str">
        <f ca="1" t="shared" si="2"/>
        <v>1</v>
      </c>
      <c r="F23" s="27">
        <v>40</v>
      </c>
      <c r="G23" s="53" t="str">
        <f ca="1" t="shared" si="3"/>
        <v>JUDO CLUB LES ROSIERS/LOIRE</v>
      </c>
      <c r="H23" s="63">
        <v>10</v>
      </c>
      <c r="I23" s="64">
        <v>0</v>
      </c>
      <c r="J23" s="64">
        <v>0</v>
      </c>
      <c r="K23" s="64">
        <v>0</v>
      </c>
      <c r="L23" s="65">
        <v>0</v>
      </c>
      <c r="M23" s="63"/>
      <c r="N23" s="66"/>
      <c r="O23" s="208">
        <f t="shared" si="4"/>
        <v>10</v>
      </c>
      <c r="P23" s="209"/>
      <c r="Q23" s="59"/>
      <c r="R23" s="190">
        <f t="shared" si="5"/>
        <v>50</v>
      </c>
      <c r="S23" s="191"/>
      <c r="W23" s="185" t="s">
        <v>83</v>
      </c>
      <c r="X23" s="185"/>
    </row>
    <row r="24" spans="1:24" ht="18" customHeight="1" thickBot="1">
      <c r="A24" s="27" t="str">
        <f ca="1" t="shared" si="1"/>
        <v>PDL</v>
      </c>
      <c r="B24" s="27">
        <f ca="1" t="shared" si="1"/>
        <v>49</v>
      </c>
      <c r="C24" s="13">
        <v>6</v>
      </c>
      <c r="D24" s="52" t="str">
        <f ca="1" t="shared" si="2"/>
        <v>CHABOSSEAU Mickael</v>
      </c>
      <c r="E24" s="27" t="str">
        <f ca="1" t="shared" si="2"/>
        <v>1</v>
      </c>
      <c r="F24" s="27">
        <v>0</v>
      </c>
      <c r="G24" s="53" t="str">
        <f ca="1" t="shared" si="3"/>
        <v>JUDO CLUB LES ROSIERS/LOIRE</v>
      </c>
      <c r="H24" s="63">
        <v>10</v>
      </c>
      <c r="I24" s="64">
        <v>0</v>
      </c>
      <c r="J24" s="64">
        <v>0</v>
      </c>
      <c r="K24" s="64">
        <v>0</v>
      </c>
      <c r="L24" s="65">
        <v>10</v>
      </c>
      <c r="M24" s="63"/>
      <c r="N24" s="66"/>
      <c r="O24" s="208">
        <f t="shared" si="4"/>
        <v>20</v>
      </c>
      <c r="P24" s="209"/>
      <c r="Q24" s="59"/>
      <c r="R24" s="190">
        <f t="shared" si="5"/>
        <v>20</v>
      </c>
      <c r="S24" s="191"/>
      <c r="W24" s="72" t="s">
        <v>84</v>
      </c>
      <c r="X24" s="73" t="s">
        <v>85</v>
      </c>
    </row>
    <row r="25" spans="1:24" ht="18" customHeight="1">
      <c r="A25" s="27" t="str">
        <f ca="1" t="shared" si="1"/>
        <v>TBO</v>
      </c>
      <c r="B25" s="27">
        <f ca="1" t="shared" si="1"/>
        <v>37</v>
      </c>
      <c r="C25" s="13">
        <v>7</v>
      </c>
      <c r="D25" s="52" t="str">
        <f ca="1" t="shared" si="2"/>
        <v>JOUAN Samuel</v>
      </c>
      <c r="E25" s="27" t="str">
        <f ca="1" t="shared" si="2"/>
        <v>1</v>
      </c>
      <c r="F25" s="27">
        <v>25</v>
      </c>
      <c r="G25" s="53" t="str">
        <f ca="1" t="shared" si="3"/>
        <v>JUDO CLUB CLERENCOIS</v>
      </c>
      <c r="H25" s="63">
        <v>0</v>
      </c>
      <c r="I25" s="64">
        <v>0</v>
      </c>
      <c r="J25" s="64">
        <v>0</v>
      </c>
      <c r="K25" s="64">
        <v>0</v>
      </c>
      <c r="L25" s="65">
        <v>0</v>
      </c>
      <c r="M25" s="74"/>
      <c r="N25" s="75"/>
      <c r="O25" s="208">
        <f t="shared" si="4"/>
        <v>0</v>
      </c>
      <c r="P25" s="209"/>
      <c r="Q25" s="59"/>
      <c r="R25" s="190">
        <f t="shared" si="5"/>
        <v>25</v>
      </c>
      <c r="S25" s="191"/>
      <c r="W25" s="186">
        <v>7</v>
      </c>
      <c r="X25" s="188">
        <v>10</v>
      </c>
    </row>
    <row r="26" spans="1:24" ht="18" customHeight="1" thickBot="1">
      <c r="A26" s="27" t="str">
        <f ca="1" t="shared" si="1"/>
        <v>PDL</v>
      </c>
      <c r="B26" s="27">
        <f ca="1" t="shared" si="1"/>
        <v>49</v>
      </c>
      <c r="C26" s="13">
        <v>8</v>
      </c>
      <c r="D26" s="52" t="str">
        <f ca="1" t="shared" si="2"/>
        <v>FOUCHER Maxime</v>
      </c>
      <c r="E26" s="27" t="str">
        <f ca="1" t="shared" si="2"/>
        <v>1</v>
      </c>
      <c r="F26" s="27">
        <v>0</v>
      </c>
      <c r="G26" s="53" t="str">
        <f ca="1" t="shared" si="3"/>
        <v>DOJO DU SOC CANDE</v>
      </c>
      <c r="H26" s="76">
        <v>0</v>
      </c>
      <c r="I26" s="77">
        <v>10</v>
      </c>
      <c r="J26" s="77">
        <v>10</v>
      </c>
      <c r="K26" s="77">
        <v>10</v>
      </c>
      <c r="L26" s="78">
        <v>0</v>
      </c>
      <c r="M26" s="76"/>
      <c r="N26" s="79"/>
      <c r="O26" s="210">
        <f t="shared" si="4"/>
        <v>30</v>
      </c>
      <c r="P26" s="211"/>
      <c r="Q26" s="59"/>
      <c r="R26" s="190">
        <f t="shared" si="5"/>
        <v>30</v>
      </c>
      <c r="S26" s="191"/>
      <c r="W26" s="187"/>
      <c r="X26" s="189"/>
    </row>
    <row r="27" ht="11.25">
      <c r="N27" s="26" t="s">
        <v>86</v>
      </c>
    </row>
    <row r="28" spans="3:35" ht="11.25" hidden="1">
      <c r="C28" s="40">
        <f>COUNT(H19:N26)/2</f>
        <v>20</v>
      </c>
      <c r="G28" s="82" t="s">
        <v>87</v>
      </c>
      <c r="H28" s="83">
        <v>1</v>
      </c>
      <c r="I28" s="83">
        <v>2</v>
      </c>
      <c r="J28" s="83">
        <v>3</v>
      </c>
      <c r="K28" s="83">
        <v>4</v>
      </c>
      <c r="L28" s="83">
        <v>5</v>
      </c>
      <c r="M28" s="83">
        <v>6</v>
      </c>
      <c r="N28" s="83">
        <v>7</v>
      </c>
      <c r="O28" s="83">
        <v>8</v>
      </c>
      <c r="P28" s="83">
        <v>9</v>
      </c>
      <c r="Q28" s="83">
        <v>10</v>
      </c>
      <c r="R28" s="83">
        <v>11</v>
      </c>
      <c r="S28" s="83">
        <v>12</v>
      </c>
      <c r="T28" s="83">
        <v>13</v>
      </c>
      <c r="U28" s="83">
        <v>14</v>
      </c>
      <c r="V28" s="83">
        <v>15</v>
      </c>
      <c r="W28" s="83">
        <v>16</v>
      </c>
      <c r="X28" s="83">
        <v>17</v>
      </c>
      <c r="Y28" s="83">
        <v>18</v>
      </c>
      <c r="Z28" s="83">
        <v>19</v>
      </c>
      <c r="AA28" s="83">
        <v>20</v>
      </c>
      <c r="AB28" s="84"/>
      <c r="AC28" s="84"/>
      <c r="AD28" s="84"/>
      <c r="AE28" s="84"/>
      <c r="AF28" s="84"/>
      <c r="AG28" s="84"/>
      <c r="AH28" s="84"/>
      <c r="AI28" s="84"/>
    </row>
    <row r="29" spans="7:35" ht="11.25" hidden="1">
      <c r="G29" s="82" t="s">
        <v>88</v>
      </c>
      <c r="H29" s="83">
        <v>1</v>
      </c>
      <c r="I29" s="83">
        <v>1</v>
      </c>
      <c r="J29" s="83">
        <v>2</v>
      </c>
      <c r="K29" s="83">
        <v>1</v>
      </c>
      <c r="L29" s="83">
        <v>2</v>
      </c>
      <c r="M29" s="83">
        <v>2</v>
      </c>
      <c r="N29" s="83">
        <v>3</v>
      </c>
      <c r="O29" s="83">
        <v>2</v>
      </c>
      <c r="P29" s="83">
        <v>3</v>
      </c>
      <c r="Q29" s="83">
        <v>3</v>
      </c>
      <c r="R29" s="83">
        <v>4</v>
      </c>
      <c r="S29" s="83">
        <v>3</v>
      </c>
      <c r="T29" s="83">
        <v>4</v>
      </c>
      <c r="U29" s="83">
        <v>5</v>
      </c>
      <c r="V29" s="83">
        <v>4</v>
      </c>
      <c r="W29" s="83">
        <v>4</v>
      </c>
      <c r="X29" s="83">
        <v>5</v>
      </c>
      <c r="Y29" s="83">
        <v>5</v>
      </c>
      <c r="Z29" s="83">
        <v>5</v>
      </c>
      <c r="AA29" s="83">
        <v>5</v>
      </c>
      <c r="AB29" s="84"/>
      <c r="AC29" s="84"/>
      <c r="AD29" s="84"/>
      <c r="AE29" s="84"/>
      <c r="AF29" s="84"/>
      <c r="AG29" s="84"/>
      <c r="AH29" s="84"/>
      <c r="AI29" s="84"/>
    </row>
    <row r="30" spans="7:35" ht="11.25" hidden="1">
      <c r="G30" s="82" t="s">
        <v>89</v>
      </c>
      <c r="H30" s="83">
        <v>1</v>
      </c>
      <c r="I30" s="83">
        <v>1</v>
      </c>
      <c r="J30" s="83">
        <v>1</v>
      </c>
      <c r="K30" s="83">
        <v>1</v>
      </c>
      <c r="L30" s="83">
        <v>2</v>
      </c>
      <c r="M30" s="83">
        <v>2</v>
      </c>
      <c r="N30" s="83">
        <v>2</v>
      </c>
      <c r="O30" s="83">
        <v>3</v>
      </c>
      <c r="P30" s="83">
        <v>1</v>
      </c>
      <c r="Q30" s="83">
        <v>3</v>
      </c>
      <c r="R30" s="83">
        <v>4</v>
      </c>
      <c r="S30" s="83">
        <v>2</v>
      </c>
      <c r="T30" s="83">
        <v>3</v>
      </c>
      <c r="U30" s="83">
        <v>3</v>
      </c>
      <c r="V30" s="83">
        <v>4</v>
      </c>
      <c r="W30" s="83">
        <v>4</v>
      </c>
      <c r="X30" s="83">
        <v>5</v>
      </c>
      <c r="Y30" s="83">
        <v>4</v>
      </c>
      <c r="Z30" s="83">
        <v>5</v>
      </c>
      <c r="AA30" s="83">
        <v>5</v>
      </c>
      <c r="AB30" s="84"/>
      <c r="AC30" s="84"/>
      <c r="AD30" s="84"/>
      <c r="AE30" s="84"/>
      <c r="AF30" s="84"/>
      <c r="AG30" s="84"/>
      <c r="AH30" s="84"/>
      <c r="AI30" s="84"/>
    </row>
  </sheetData>
  <sheetProtection formatCells="0" formatColumns="0" selectLockedCells="1"/>
  <mergeCells count="29">
    <mergeCell ref="O25:P25"/>
    <mergeCell ref="O26:P26"/>
    <mergeCell ref="O21:P21"/>
    <mergeCell ref="O22:P22"/>
    <mergeCell ref="O23:P23"/>
    <mergeCell ref="O24:P24"/>
    <mergeCell ref="R18:S18"/>
    <mergeCell ref="R19:S19"/>
    <mergeCell ref="R20:S20"/>
    <mergeCell ref="M17:N17"/>
    <mergeCell ref="O18:P18"/>
    <mergeCell ref="O19:P19"/>
    <mergeCell ref="O20:P20"/>
    <mergeCell ref="G4:G6"/>
    <mergeCell ref="P1:R1"/>
    <mergeCell ref="K2:N2"/>
    <mergeCell ref="P2:P3"/>
    <mergeCell ref="Q2:Q3"/>
    <mergeCell ref="R2:R3"/>
    <mergeCell ref="R21:S21"/>
    <mergeCell ref="R26:S26"/>
    <mergeCell ref="R22:S22"/>
    <mergeCell ref="R23:S23"/>
    <mergeCell ref="R24:S24"/>
    <mergeCell ref="R25:S25"/>
    <mergeCell ref="U18:X18"/>
    <mergeCell ref="W23:X23"/>
    <mergeCell ref="W25:W26"/>
    <mergeCell ref="X25:X26"/>
  </mergeCells>
  <printOptions horizontalCentered="1"/>
  <pageMargins left="0" right="0" top="0.1968503937007874" bottom="0.1968503937007874" header="0.2362204724409449" footer="0.1968503937007874"/>
  <pageSetup fitToHeight="1" fitToWidth="1" horizontalDpi="600" verticalDpi="600" orientation="landscape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AB28"/>
  <sheetViews>
    <sheetView zoomScale="73" zoomScaleNormal="73" workbookViewId="0" topLeftCell="C8">
      <pane xSplit="5" ySplit="1" topLeftCell="H9" activePane="bottomRight" state="frozen"/>
      <selection pane="topLeft" activeCell="H32" sqref="H31:H32"/>
      <selection pane="topRight" activeCell="H32" sqref="H31:H32"/>
      <selection pane="bottomLeft" activeCell="H32" sqref="H31:H32"/>
      <selection pane="bottomRight" activeCell="H8" sqref="H8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4.00390625" style="178" bestFit="1" customWidth="1"/>
    <col min="4" max="4" width="29.28125" style="1" customWidth="1"/>
    <col min="5" max="5" width="3.140625" style="1" customWidth="1"/>
    <col min="6" max="6" width="7.7109375" style="160" customWidth="1"/>
    <col min="7" max="7" width="27.421875" style="1" customWidth="1"/>
    <col min="8" max="25" width="5.57421875" style="1" customWidth="1"/>
    <col min="26" max="27" width="5.57421875" style="1" hidden="1" customWidth="1"/>
    <col min="28" max="28" width="5.57421875" style="1" customWidth="1"/>
    <col min="29" max="16384" width="11.421875" style="1" customWidth="1"/>
  </cols>
  <sheetData>
    <row r="1" spans="3:24" ht="13.5" thickBot="1">
      <c r="C1" s="86">
        <v>7</v>
      </c>
      <c r="D1" s="3"/>
      <c r="E1" s="3"/>
      <c r="F1" s="158"/>
      <c r="G1" s="3"/>
      <c r="H1" s="3"/>
      <c r="I1" s="3"/>
      <c r="J1" s="3"/>
      <c r="K1" s="3"/>
      <c r="L1" s="3"/>
      <c r="M1" s="3"/>
      <c r="N1" s="3"/>
      <c r="O1" s="3"/>
      <c r="P1" s="195" t="s">
        <v>0</v>
      </c>
      <c r="Q1" s="195"/>
      <c r="R1" s="195"/>
      <c r="S1" s="3"/>
      <c r="T1" s="3"/>
      <c r="U1" s="3"/>
      <c r="V1" s="3"/>
      <c r="W1" s="4"/>
      <c r="X1" s="4"/>
    </row>
    <row r="2" spans="3:19" ht="16.5" customHeight="1" thickBot="1">
      <c r="C2" s="6"/>
      <c r="D2" s="3"/>
      <c r="E2" s="3"/>
      <c r="F2" s="7" t="s">
        <v>1</v>
      </c>
      <c r="G2" s="159" t="s">
        <v>233</v>
      </c>
      <c r="H2" s="3"/>
      <c r="I2" s="3"/>
      <c r="J2" s="9" t="s">
        <v>3</v>
      </c>
      <c r="K2" s="196">
        <f ca="1">TODAY()</f>
        <v>41330</v>
      </c>
      <c r="L2" s="196"/>
      <c r="M2" s="196"/>
      <c r="N2" s="196"/>
      <c r="O2" s="3"/>
      <c r="P2" s="197" t="s">
        <v>172</v>
      </c>
      <c r="Q2" s="197" t="s">
        <v>172</v>
      </c>
      <c r="R2" s="199"/>
      <c r="S2" s="12"/>
    </row>
    <row r="3" spans="3:19" ht="13.5" customHeight="1" thickBot="1">
      <c r="C3" s="6"/>
      <c r="D3" s="3"/>
      <c r="E3" s="3"/>
      <c r="F3" s="158"/>
      <c r="G3" s="3"/>
      <c r="H3" s="3"/>
      <c r="I3" s="3"/>
      <c r="J3" s="3"/>
      <c r="K3" s="3"/>
      <c r="L3" s="3"/>
      <c r="M3" s="3"/>
      <c r="N3" s="3"/>
      <c r="O3" s="3"/>
      <c r="P3" s="198"/>
      <c r="Q3" s="198"/>
      <c r="R3" s="200"/>
      <c r="S3" s="3"/>
    </row>
    <row r="4" spans="3:24" ht="12.75">
      <c r="C4" s="6"/>
      <c r="D4" s="3"/>
      <c r="E4" s="3"/>
      <c r="G4" s="192"/>
      <c r="H4" s="3"/>
      <c r="I4" s="3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4"/>
    </row>
    <row r="5" spans="3:24" ht="12.75">
      <c r="C5" s="6"/>
      <c r="D5" s="3"/>
      <c r="E5" s="3"/>
      <c r="F5" s="10" t="s">
        <v>6</v>
      </c>
      <c r="G5" s="193"/>
      <c r="H5" s="3"/>
      <c r="I5" s="3"/>
      <c r="J5" s="9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"/>
      <c r="X5" s="4"/>
    </row>
    <row r="6" spans="3:24" ht="12.75">
      <c r="C6" s="6"/>
      <c r="D6" s="3"/>
      <c r="E6" s="3"/>
      <c r="F6" s="158"/>
      <c r="G6" s="194"/>
      <c r="H6" s="9"/>
      <c r="I6" s="9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12"/>
      <c r="V6" s="3"/>
      <c r="W6" s="4"/>
      <c r="X6" s="4"/>
    </row>
    <row r="8" spans="1:28" ht="19.5" customHeight="1">
      <c r="A8" s="15" t="s">
        <v>8</v>
      </c>
      <c r="B8" s="15" t="s">
        <v>9</v>
      </c>
      <c r="C8" s="14" t="s">
        <v>10</v>
      </c>
      <c r="D8" s="14" t="s">
        <v>11</v>
      </c>
      <c r="E8" s="161" t="s">
        <v>12</v>
      </c>
      <c r="F8" s="14" t="s">
        <v>13</v>
      </c>
      <c r="G8" s="14" t="s">
        <v>14</v>
      </c>
      <c r="H8" s="17" t="s">
        <v>20</v>
      </c>
      <c r="I8" s="17" t="s">
        <v>22</v>
      </c>
      <c r="J8" s="17" t="s">
        <v>28</v>
      </c>
      <c r="K8" s="17" t="s">
        <v>35</v>
      </c>
      <c r="L8" s="17" t="s">
        <v>32</v>
      </c>
      <c r="M8" s="17" t="s">
        <v>17</v>
      </c>
      <c r="N8" s="17" t="s">
        <v>23</v>
      </c>
      <c r="O8" s="17" t="s">
        <v>36</v>
      </c>
      <c r="P8" s="17" t="s">
        <v>39</v>
      </c>
      <c r="Q8" s="17" t="s">
        <v>41</v>
      </c>
      <c r="R8" s="17" t="s">
        <v>16</v>
      </c>
      <c r="S8" s="17" t="s">
        <v>15</v>
      </c>
      <c r="T8" s="17" t="s">
        <v>40</v>
      </c>
      <c r="U8" s="162" t="s">
        <v>26</v>
      </c>
      <c r="V8" s="162" t="s">
        <v>25</v>
      </c>
      <c r="W8" s="17" t="s">
        <v>19</v>
      </c>
      <c r="X8" s="162" t="s">
        <v>34</v>
      </c>
      <c r="Y8" s="17" t="s">
        <v>24</v>
      </c>
      <c r="Z8" s="25" t="s">
        <v>30</v>
      </c>
      <c r="AA8" s="25" t="s">
        <v>31</v>
      </c>
      <c r="AB8" s="17" t="s">
        <v>38</v>
      </c>
    </row>
    <row r="9" spans="1:28" ht="34.5" customHeight="1">
      <c r="A9" s="27" t="s">
        <v>50</v>
      </c>
      <c r="B9" s="27">
        <v>85</v>
      </c>
      <c r="C9" s="28">
        <f aca="true" ca="1" t="shared" si="0" ref="C9:C15">OFFSET(C9,9,0)</f>
        <v>1</v>
      </c>
      <c r="D9" s="163" t="s">
        <v>234</v>
      </c>
      <c r="E9" s="27" t="s">
        <v>4</v>
      </c>
      <c r="F9" s="27">
        <v>85</v>
      </c>
      <c r="G9" s="30" t="s">
        <v>235</v>
      </c>
      <c r="H9" s="32"/>
      <c r="I9" s="32"/>
      <c r="J9" s="32"/>
      <c r="K9" s="33" t="s">
        <v>48</v>
      </c>
      <c r="L9" s="32"/>
      <c r="M9" s="32"/>
      <c r="N9" s="32"/>
      <c r="O9" s="33" t="s">
        <v>56</v>
      </c>
      <c r="P9" s="32"/>
      <c r="Q9" s="32"/>
      <c r="R9" s="32"/>
      <c r="S9" s="33" t="s">
        <v>53</v>
      </c>
      <c r="T9" s="32"/>
      <c r="U9" s="32"/>
      <c r="V9" s="32"/>
      <c r="W9" s="33" t="s">
        <v>46</v>
      </c>
      <c r="X9" s="32"/>
      <c r="Y9" s="164" t="s">
        <v>46</v>
      </c>
      <c r="Z9" s="164"/>
      <c r="AA9" s="32"/>
      <c r="AB9" s="32"/>
    </row>
    <row r="10" spans="1:28" ht="34.5" customHeight="1">
      <c r="A10" s="27" t="s">
        <v>125</v>
      </c>
      <c r="B10" s="27">
        <v>29</v>
      </c>
      <c r="C10" s="28">
        <f ca="1" t="shared" si="0"/>
        <v>2</v>
      </c>
      <c r="D10" s="163" t="s">
        <v>236</v>
      </c>
      <c r="E10" s="27" t="s">
        <v>4</v>
      </c>
      <c r="F10" s="27">
        <v>87</v>
      </c>
      <c r="G10" s="30" t="s">
        <v>237</v>
      </c>
      <c r="H10" s="33" t="s">
        <v>56</v>
      </c>
      <c r="I10" s="32"/>
      <c r="J10" s="32"/>
      <c r="K10" s="33" t="s">
        <v>94</v>
      </c>
      <c r="L10" s="32"/>
      <c r="M10" s="32"/>
      <c r="N10" s="33" t="s">
        <v>48</v>
      </c>
      <c r="O10" s="32"/>
      <c r="P10" s="32"/>
      <c r="Q10" s="32"/>
      <c r="R10" s="33" t="s">
        <v>144</v>
      </c>
      <c r="S10" s="32"/>
      <c r="T10" s="32"/>
      <c r="U10" s="32"/>
      <c r="V10" s="33"/>
      <c r="W10" s="32"/>
      <c r="X10" s="32"/>
      <c r="Y10" s="32"/>
      <c r="Z10" s="32"/>
      <c r="AA10" s="164"/>
      <c r="AB10" s="32"/>
    </row>
    <row r="11" spans="1:28" ht="34.5" customHeight="1">
      <c r="A11" s="27" t="s">
        <v>50</v>
      </c>
      <c r="B11" s="27">
        <v>72</v>
      </c>
      <c r="C11" s="28">
        <f ca="1" t="shared" si="0"/>
        <v>3</v>
      </c>
      <c r="D11" s="163" t="s">
        <v>238</v>
      </c>
      <c r="E11" s="27" t="s">
        <v>4</v>
      </c>
      <c r="F11" s="27">
        <v>93</v>
      </c>
      <c r="G11" s="30" t="s">
        <v>168</v>
      </c>
      <c r="H11" s="32"/>
      <c r="I11" s="33" t="s">
        <v>48</v>
      </c>
      <c r="J11" s="32"/>
      <c r="K11" s="32"/>
      <c r="L11" s="33" t="s">
        <v>48</v>
      </c>
      <c r="M11" s="32"/>
      <c r="N11" s="32"/>
      <c r="O11" s="33" t="s">
        <v>48</v>
      </c>
      <c r="P11" s="32"/>
      <c r="Q11" s="32"/>
      <c r="R11" s="33" t="s">
        <v>48</v>
      </c>
      <c r="S11" s="32"/>
      <c r="T11" s="32"/>
      <c r="U11" s="33"/>
      <c r="V11" s="32"/>
      <c r="W11" s="32"/>
      <c r="X11" s="32"/>
      <c r="Y11" s="32"/>
      <c r="Z11" s="32"/>
      <c r="AA11" s="32"/>
      <c r="AB11" s="164" t="s">
        <v>48</v>
      </c>
    </row>
    <row r="12" spans="1:28" ht="34.5" customHeight="1">
      <c r="A12" s="27" t="s">
        <v>50</v>
      </c>
      <c r="B12" s="27">
        <v>85</v>
      </c>
      <c r="C12" s="28">
        <f ca="1" t="shared" si="0"/>
        <v>4</v>
      </c>
      <c r="D12" s="163" t="s">
        <v>239</v>
      </c>
      <c r="E12" s="27" t="s">
        <v>4</v>
      </c>
      <c r="F12" s="27">
        <v>94</v>
      </c>
      <c r="G12" s="30" t="s">
        <v>235</v>
      </c>
      <c r="H12" s="32"/>
      <c r="I12" s="32"/>
      <c r="J12" s="33" t="s">
        <v>48</v>
      </c>
      <c r="K12" s="32"/>
      <c r="L12" s="32"/>
      <c r="M12" s="33" t="s">
        <v>48</v>
      </c>
      <c r="N12" s="32"/>
      <c r="O12" s="32"/>
      <c r="P12" s="33" t="s">
        <v>159</v>
      </c>
      <c r="Q12" s="32"/>
      <c r="R12" s="32"/>
      <c r="S12" s="33" t="s">
        <v>48</v>
      </c>
      <c r="T12" s="32"/>
      <c r="U12" s="32"/>
      <c r="V12" s="33"/>
      <c r="W12" s="32"/>
      <c r="X12" s="32"/>
      <c r="Y12" s="32"/>
      <c r="Z12" s="32"/>
      <c r="AA12" s="32"/>
      <c r="AB12" s="164" t="s">
        <v>46</v>
      </c>
    </row>
    <row r="13" spans="1:28" ht="34.5" customHeight="1">
      <c r="A13" s="27" t="s">
        <v>50</v>
      </c>
      <c r="B13" s="27">
        <v>49</v>
      </c>
      <c r="C13" s="28">
        <f ca="1" t="shared" si="0"/>
        <v>5</v>
      </c>
      <c r="D13" s="163" t="s">
        <v>240</v>
      </c>
      <c r="E13" s="27" t="s">
        <v>4</v>
      </c>
      <c r="F13" s="27">
        <v>96</v>
      </c>
      <c r="G13" s="30" t="s">
        <v>241</v>
      </c>
      <c r="H13" s="32"/>
      <c r="I13" s="33" t="s">
        <v>46</v>
      </c>
      <c r="J13" s="32"/>
      <c r="K13" s="32"/>
      <c r="L13" s="32"/>
      <c r="M13" s="33" t="s">
        <v>46</v>
      </c>
      <c r="N13" s="32"/>
      <c r="O13" s="32"/>
      <c r="P13" s="32"/>
      <c r="Q13" s="33" t="s">
        <v>48</v>
      </c>
      <c r="R13" s="32"/>
      <c r="S13" s="32"/>
      <c r="T13" s="33" t="s">
        <v>47</v>
      </c>
      <c r="U13" s="32"/>
      <c r="V13" s="32"/>
      <c r="W13" s="33" t="s">
        <v>48</v>
      </c>
      <c r="X13" s="32"/>
      <c r="Y13" s="32"/>
      <c r="Z13" s="32"/>
      <c r="AA13" s="164"/>
      <c r="AB13" s="32"/>
    </row>
    <row r="14" spans="1:28" ht="34.5" customHeight="1">
      <c r="A14" s="27" t="s">
        <v>50</v>
      </c>
      <c r="B14" s="27">
        <v>72</v>
      </c>
      <c r="C14" s="28">
        <f ca="1" t="shared" si="0"/>
        <v>6</v>
      </c>
      <c r="D14" s="163" t="s">
        <v>242</v>
      </c>
      <c r="E14" s="27" t="s">
        <v>4</v>
      </c>
      <c r="F14" s="27">
        <v>107</v>
      </c>
      <c r="G14" s="30" t="s">
        <v>243</v>
      </c>
      <c r="H14" s="33" t="s">
        <v>53</v>
      </c>
      <c r="I14" s="32"/>
      <c r="J14" s="32"/>
      <c r="K14" s="32"/>
      <c r="L14" s="33" t="s">
        <v>197</v>
      </c>
      <c r="M14" s="32"/>
      <c r="N14" s="32"/>
      <c r="O14" s="32"/>
      <c r="P14" s="33" t="s">
        <v>144</v>
      </c>
      <c r="Q14" s="32"/>
      <c r="R14" s="32"/>
      <c r="S14" s="32"/>
      <c r="T14" s="33" t="s">
        <v>150</v>
      </c>
      <c r="U14" s="32"/>
      <c r="V14" s="32"/>
      <c r="W14" s="32"/>
      <c r="X14" s="33"/>
      <c r="Y14" s="164" t="s">
        <v>53</v>
      </c>
      <c r="Z14" s="32"/>
      <c r="AA14" s="32"/>
      <c r="AB14" s="32"/>
    </row>
    <row r="15" spans="1:28" ht="34.5" customHeight="1">
      <c r="A15" s="27" t="s">
        <v>50</v>
      </c>
      <c r="B15" s="27">
        <v>72</v>
      </c>
      <c r="C15" s="28">
        <f ca="1" t="shared" si="0"/>
        <v>7</v>
      </c>
      <c r="D15" s="163" t="s">
        <v>244</v>
      </c>
      <c r="E15" s="27" t="s">
        <v>4</v>
      </c>
      <c r="F15" s="27">
        <v>120</v>
      </c>
      <c r="G15" s="30" t="s">
        <v>243</v>
      </c>
      <c r="H15" s="32"/>
      <c r="I15" s="32"/>
      <c r="J15" s="33" t="s">
        <v>219</v>
      </c>
      <c r="K15" s="32"/>
      <c r="L15" s="32"/>
      <c r="M15" s="32"/>
      <c r="N15" s="33" t="s">
        <v>46</v>
      </c>
      <c r="O15" s="32"/>
      <c r="P15" s="32"/>
      <c r="Q15" s="33" t="s">
        <v>94</v>
      </c>
      <c r="R15" s="32"/>
      <c r="S15" s="32"/>
      <c r="T15" s="32"/>
      <c r="U15" s="33"/>
      <c r="V15" s="32"/>
      <c r="W15" s="32"/>
      <c r="X15" s="33"/>
      <c r="Y15" s="32"/>
      <c r="Z15" s="164"/>
      <c r="AA15" s="32"/>
      <c r="AB15" s="32"/>
    </row>
    <row r="16" spans="3:24" ht="24" customHeight="1" thickBot="1">
      <c r="C16" s="40"/>
      <c r="D16" s="165"/>
      <c r="E16" s="42"/>
      <c r="F16" s="42"/>
      <c r="G16" s="165"/>
      <c r="H16" s="26"/>
      <c r="I16" s="26"/>
      <c r="J16" s="26"/>
      <c r="K16" s="26"/>
      <c r="L16" s="26"/>
      <c r="M16" s="253" t="s">
        <v>68</v>
      </c>
      <c r="N16" s="253"/>
      <c r="O16" s="253"/>
      <c r="P16" s="253"/>
      <c r="Q16" s="26"/>
      <c r="R16" s="26"/>
      <c r="S16" s="26"/>
      <c r="T16" s="26"/>
      <c r="U16" s="26"/>
      <c r="V16" s="246"/>
      <c r="W16" s="246"/>
      <c r="X16" s="246"/>
    </row>
    <row r="17" spans="1:24" ht="27.75" customHeight="1" thickBot="1">
      <c r="A17" s="15" t="s">
        <v>8</v>
      </c>
      <c r="B17" s="15" t="s">
        <v>9</v>
      </c>
      <c r="C17" s="14" t="s">
        <v>10</v>
      </c>
      <c r="D17" s="15" t="s">
        <v>11</v>
      </c>
      <c r="E17" s="161" t="s">
        <v>12</v>
      </c>
      <c r="F17" s="45" t="s">
        <v>69</v>
      </c>
      <c r="G17" s="46" t="s">
        <v>14</v>
      </c>
      <c r="H17" s="47" t="s">
        <v>70</v>
      </c>
      <c r="I17" s="48" t="s">
        <v>71</v>
      </c>
      <c r="J17" s="48" t="s">
        <v>72</v>
      </c>
      <c r="K17" s="48" t="s">
        <v>73</v>
      </c>
      <c r="L17" s="50" t="s">
        <v>74</v>
      </c>
      <c r="M17" s="47" t="s">
        <v>75</v>
      </c>
      <c r="N17" s="48" t="s">
        <v>76</v>
      </c>
      <c r="O17" s="242" t="s">
        <v>77</v>
      </c>
      <c r="P17" s="243"/>
      <c r="Q17" s="51" t="s">
        <v>78</v>
      </c>
      <c r="R17" s="252" t="s">
        <v>79</v>
      </c>
      <c r="S17" s="251"/>
      <c r="T17" s="166"/>
      <c r="U17" s="247" t="s">
        <v>80</v>
      </c>
      <c r="V17" s="248"/>
      <c r="W17" s="248"/>
      <c r="X17" s="249"/>
    </row>
    <row r="18" spans="1:24" ht="25.5" customHeight="1">
      <c r="A18" s="27" t="str">
        <f aca="true" ca="1" t="shared" si="1" ref="A18:B24">OFFSET(A18,-9,0)</f>
        <v>PDL</v>
      </c>
      <c r="B18" s="27">
        <f ca="1" t="shared" si="1"/>
        <v>85</v>
      </c>
      <c r="C18" s="13">
        <v>1</v>
      </c>
      <c r="D18" s="92" t="str">
        <f aca="true" ca="1" t="shared" si="2" ref="D18:E24">OFFSET(D18,-9,0)</f>
        <v>JACOLIN Louis</v>
      </c>
      <c r="E18" s="27" t="str">
        <f ca="1" t="shared" si="2"/>
        <v>1</v>
      </c>
      <c r="F18" s="27">
        <v>40</v>
      </c>
      <c r="G18" s="53" t="str">
        <f aca="true" ca="1" t="shared" si="3" ref="G18:G24">OFFSET(G18,-9,0)</f>
        <v>JUDO CLUB LES HERBIERS</v>
      </c>
      <c r="H18" s="54">
        <v>0</v>
      </c>
      <c r="I18" s="55">
        <v>10</v>
      </c>
      <c r="J18" s="55">
        <v>7</v>
      </c>
      <c r="K18" s="55">
        <v>10</v>
      </c>
      <c r="L18" s="167">
        <v>10</v>
      </c>
      <c r="M18" s="168"/>
      <c r="N18" s="55"/>
      <c r="O18" s="204">
        <f aca="true" t="shared" si="4" ref="O18:O24">SUM(H18:N18)</f>
        <v>37</v>
      </c>
      <c r="P18" s="205"/>
      <c r="Q18" s="97"/>
      <c r="R18" s="252">
        <f aca="true" t="shared" si="5" ref="R18:R24">SUM(F18,O18)</f>
        <v>77</v>
      </c>
      <c r="S18" s="251"/>
      <c r="T18" s="166"/>
      <c r="U18" s="61" t="s">
        <v>24</v>
      </c>
      <c r="V18" s="60" t="s">
        <v>30</v>
      </c>
      <c r="W18" s="60" t="s">
        <v>31</v>
      </c>
      <c r="X18" s="61" t="s">
        <v>38</v>
      </c>
    </row>
    <row r="19" spans="1:20" ht="25.5" customHeight="1">
      <c r="A19" s="27" t="str">
        <f ca="1" t="shared" si="1"/>
        <v>BRE</v>
      </c>
      <c r="B19" s="27">
        <f ca="1" t="shared" si="1"/>
        <v>29</v>
      </c>
      <c r="C19" s="13">
        <v>2</v>
      </c>
      <c r="D19" s="92" t="str">
        <f ca="1" t="shared" si="2"/>
        <v>GUEGUEN Vincent</v>
      </c>
      <c r="E19" s="27" t="str">
        <f ca="1" t="shared" si="2"/>
        <v>1</v>
      </c>
      <c r="F19" s="27">
        <v>70</v>
      </c>
      <c r="G19" s="53" t="str">
        <f ca="1" t="shared" si="3"/>
        <v>KIAI CLUB BREST</v>
      </c>
      <c r="H19" s="63">
        <v>10</v>
      </c>
      <c r="I19" s="64">
        <v>10</v>
      </c>
      <c r="J19" s="64">
        <v>0</v>
      </c>
      <c r="K19" s="64">
        <v>10</v>
      </c>
      <c r="L19" s="66" t="s">
        <v>81</v>
      </c>
      <c r="M19" s="169"/>
      <c r="N19" s="170"/>
      <c r="O19" s="240">
        <f t="shared" si="4"/>
        <v>30</v>
      </c>
      <c r="P19" s="241"/>
      <c r="Q19" s="97"/>
      <c r="R19" s="250">
        <f t="shared" si="5"/>
        <v>100</v>
      </c>
      <c r="S19" s="251"/>
      <c r="T19" s="166"/>
    </row>
    <row r="20" spans="1:24" ht="25.5" customHeight="1">
      <c r="A20" s="27" t="str">
        <f ca="1" t="shared" si="1"/>
        <v>PDL</v>
      </c>
      <c r="B20" s="27">
        <f ca="1" t="shared" si="1"/>
        <v>72</v>
      </c>
      <c r="C20" s="13">
        <v>3</v>
      </c>
      <c r="D20" s="92" t="str">
        <f ca="1" t="shared" si="2"/>
        <v>BLANCHARD Etienne</v>
      </c>
      <c r="E20" s="27" t="str">
        <f ca="1" t="shared" si="2"/>
        <v>1</v>
      </c>
      <c r="F20" s="27">
        <v>0</v>
      </c>
      <c r="G20" s="53" t="str">
        <f ca="1" t="shared" si="3"/>
        <v>JUDO CLUB LA FLECHE</v>
      </c>
      <c r="H20" s="63">
        <v>0</v>
      </c>
      <c r="I20" s="64">
        <v>0</v>
      </c>
      <c r="J20" s="64">
        <v>0</v>
      </c>
      <c r="K20" s="64">
        <v>0</v>
      </c>
      <c r="L20" s="66">
        <v>0</v>
      </c>
      <c r="M20" s="171"/>
      <c r="N20" s="172"/>
      <c r="O20" s="240">
        <f t="shared" si="4"/>
        <v>0</v>
      </c>
      <c r="P20" s="241"/>
      <c r="Q20" s="97"/>
      <c r="R20" s="252">
        <f t="shared" si="5"/>
        <v>0</v>
      </c>
      <c r="S20" s="251"/>
      <c r="T20" s="166"/>
      <c r="U20" s="26"/>
      <c r="V20" s="26"/>
      <c r="W20" s="26"/>
      <c r="X20" s="26"/>
    </row>
    <row r="21" spans="1:20" ht="25.5" customHeight="1">
      <c r="A21" s="27" t="str">
        <f ca="1" t="shared" si="1"/>
        <v>PDL</v>
      </c>
      <c r="B21" s="27">
        <f ca="1" t="shared" si="1"/>
        <v>85</v>
      </c>
      <c r="C21" s="13">
        <v>4</v>
      </c>
      <c r="D21" s="92" t="str">
        <f ca="1" t="shared" si="2"/>
        <v>BERTHON Guillaume</v>
      </c>
      <c r="E21" s="27" t="str">
        <f ca="1" t="shared" si="2"/>
        <v>1</v>
      </c>
      <c r="F21" s="27">
        <v>10</v>
      </c>
      <c r="G21" s="53" t="str">
        <f ca="1" t="shared" si="3"/>
        <v>JUDO CLUB LES HERBIERS</v>
      </c>
      <c r="H21" s="63">
        <v>0</v>
      </c>
      <c r="I21" s="64">
        <v>0</v>
      </c>
      <c r="J21" s="64">
        <v>0</v>
      </c>
      <c r="K21" s="64">
        <v>0</v>
      </c>
      <c r="L21" s="66">
        <v>10</v>
      </c>
      <c r="M21" s="171"/>
      <c r="N21" s="172"/>
      <c r="O21" s="240">
        <f t="shared" si="4"/>
        <v>10</v>
      </c>
      <c r="P21" s="241"/>
      <c r="Q21" s="97"/>
      <c r="R21" s="252">
        <f t="shared" si="5"/>
        <v>20</v>
      </c>
      <c r="S21" s="251"/>
      <c r="T21" s="166"/>
    </row>
    <row r="22" spans="1:24" ht="25.5" customHeight="1" thickBot="1">
      <c r="A22" s="27" t="str">
        <f ca="1" t="shared" si="1"/>
        <v>PDL</v>
      </c>
      <c r="B22" s="27">
        <f ca="1" t="shared" si="1"/>
        <v>49</v>
      </c>
      <c r="C22" s="13">
        <v>5</v>
      </c>
      <c r="D22" s="92" t="str">
        <f ca="1" t="shared" si="2"/>
        <v>HAMARD Jeremy</v>
      </c>
      <c r="E22" s="27" t="str">
        <f ca="1" t="shared" si="2"/>
        <v>1</v>
      </c>
      <c r="F22" s="27">
        <v>50</v>
      </c>
      <c r="G22" s="53" t="str">
        <f ca="1" t="shared" si="3"/>
        <v>JUDO CLUB MACAIROIS</v>
      </c>
      <c r="H22" s="63">
        <v>10</v>
      </c>
      <c r="I22" s="64">
        <v>10</v>
      </c>
      <c r="J22" s="64">
        <v>0</v>
      </c>
      <c r="K22" s="64">
        <v>0</v>
      </c>
      <c r="L22" s="66">
        <v>0</v>
      </c>
      <c r="M22" s="171"/>
      <c r="N22" s="172"/>
      <c r="O22" s="240">
        <f t="shared" si="4"/>
        <v>20</v>
      </c>
      <c r="P22" s="241"/>
      <c r="Q22" s="97"/>
      <c r="R22" s="252">
        <f t="shared" si="5"/>
        <v>70</v>
      </c>
      <c r="S22" s="251"/>
      <c r="T22" s="166"/>
      <c r="W22" s="185" t="s">
        <v>83</v>
      </c>
      <c r="X22" s="185"/>
    </row>
    <row r="23" spans="1:24" ht="25.5" customHeight="1" thickBot="1">
      <c r="A23" s="27" t="str">
        <f ca="1" t="shared" si="1"/>
        <v>PDL</v>
      </c>
      <c r="B23" s="27">
        <f ca="1" t="shared" si="1"/>
        <v>72</v>
      </c>
      <c r="C23" s="13">
        <v>6</v>
      </c>
      <c r="D23" s="92" t="str">
        <f ca="1" t="shared" si="2"/>
        <v>GESLOT Damien</v>
      </c>
      <c r="E23" s="27" t="str">
        <f ca="1" t="shared" si="2"/>
        <v>1</v>
      </c>
      <c r="F23" s="27">
        <v>30</v>
      </c>
      <c r="G23" s="53" t="str">
        <f ca="1" t="shared" si="3"/>
        <v>JUDO CLUB DES BRIERES</v>
      </c>
      <c r="H23" s="63">
        <v>0</v>
      </c>
      <c r="I23" s="64">
        <v>10</v>
      </c>
      <c r="J23" s="64">
        <v>10</v>
      </c>
      <c r="K23" s="64">
        <v>7</v>
      </c>
      <c r="L23" s="66">
        <v>0</v>
      </c>
      <c r="M23" s="171"/>
      <c r="N23" s="172"/>
      <c r="O23" s="240">
        <f t="shared" si="4"/>
        <v>27</v>
      </c>
      <c r="P23" s="241"/>
      <c r="Q23" s="97"/>
      <c r="R23" s="252">
        <f t="shared" si="5"/>
        <v>57</v>
      </c>
      <c r="S23" s="251"/>
      <c r="T23" s="26"/>
      <c r="W23" s="47" t="s">
        <v>84</v>
      </c>
      <c r="X23" s="49" t="s">
        <v>85</v>
      </c>
    </row>
    <row r="24" spans="1:24" ht="25.5" customHeight="1" thickBot="1">
      <c r="A24" s="27" t="str">
        <f ca="1" t="shared" si="1"/>
        <v>PDL</v>
      </c>
      <c r="B24" s="27">
        <f ca="1" t="shared" si="1"/>
        <v>72</v>
      </c>
      <c r="C24" s="13">
        <v>7</v>
      </c>
      <c r="D24" s="92" t="str">
        <f ca="1" t="shared" si="2"/>
        <v>GESLOT Guillaume</v>
      </c>
      <c r="E24" s="27" t="str">
        <f ca="1" t="shared" si="2"/>
        <v>1</v>
      </c>
      <c r="F24" s="27">
        <v>70</v>
      </c>
      <c r="G24" s="53" t="str">
        <f ca="1" t="shared" si="3"/>
        <v>JUDO CLUB DES BRIERES</v>
      </c>
      <c r="H24" s="76">
        <v>10</v>
      </c>
      <c r="I24" s="77">
        <v>10</v>
      </c>
      <c r="J24" s="77">
        <v>10</v>
      </c>
      <c r="K24" s="77" t="s">
        <v>81</v>
      </c>
      <c r="L24" s="79"/>
      <c r="M24" s="173"/>
      <c r="N24" s="174"/>
      <c r="O24" s="244">
        <f t="shared" si="4"/>
        <v>30</v>
      </c>
      <c r="P24" s="245"/>
      <c r="Q24" s="97"/>
      <c r="R24" s="250">
        <f t="shared" si="5"/>
        <v>100</v>
      </c>
      <c r="S24" s="251"/>
      <c r="T24" s="26"/>
      <c r="W24" s="80">
        <v>7</v>
      </c>
      <c r="X24" s="81">
        <v>10</v>
      </c>
    </row>
    <row r="25" spans="3:24" ht="12">
      <c r="C25" s="26"/>
      <c r="D25" s="175"/>
      <c r="E25" s="175"/>
      <c r="F25" s="176"/>
      <c r="G25" s="175"/>
      <c r="H25" s="175"/>
      <c r="I25" s="175"/>
      <c r="J25" s="175"/>
      <c r="K25" s="175"/>
      <c r="L25" s="175"/>
      <c r="M25" s="26"/>
      <c r="N25" s="26" t="s">
        <v>86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3:28" ht="12" hidden="1">
      <c r="C26" s="40">
        <f>COUNT(H18:N24)/2</f>
        <v>16</v>
      </c>
      <c r="D26" s="26"/>
      <c r="E26" s="26"/>
      <c r="F26" s="42"/>
      <c r="G26" s="111" t="s">
        <v>87</v>
      </c>
      <c r="H26" s="83">
        <v>1</v>
      </c>
      <c r="I26" s="83">
        <v>2</v>
      </c>
      <c r="J26" s="83">
        <v>3</v>
      </c>
      <c r="K26" s="83">
        <v>4</v>
      </c>
      <c r="L26" s="83">
        <v>5</v>
      </c>
      <c r="M26" s="83">
        <v>6</v>
      </c>
      <c r="N26" s="83">
        <v>7</v>
      </c>
      <c r="O26" s="83">
        <v>8</v>
      </c>
      <c r="P26" s="83">
        <v>9</v>
      </c>
      <c r="Q26" s="83">
        <v>10</v>
      </c>
      <c r="R26" s="83">
        <v>11</v>
      </c>
      <c r="S26" s="83">
        <v>12</v>
      </c>
      <c r="T26" s="83">
        <v>13</v>
      </c>
      <c r="U26" s="83"/>
      <c r="V26" s="83"/>
      <c r="W26" s="83">
        <v>16</v>
      </c>
      <c r="X26" s="83"/>
      <c r="Y26" s="177">
        <v>15</v>
      </c>
      <c r="Z26" s="177"/>
      <c r="AA26" s="177"/>
      <c r="AB26" s="177">
        <v>14</v>
      </c>
    </row>
    <row r="27" spans="3:28" ht="12" hidden="1">
      <c r="C27" s="26"/>
      <c r="D27" s="26"/>
      <c r="E27" s="26"/>
      <c r="F27" s="42"/>
      <c r="G27" s="111" t="s">
        <v>88</v>
      </c>
      <c r="H27" s="83">
        <v>1</v>
      </c>
      <c r="I27" s="83">
        <v>1</v>
      </c>
      <c r="J27" s="83">
        <v>1</v>
      </c>
      <c r="K27" s="83">
        <v>1</v>
      </c>
      <c r="L27" s="83">
        <v>2</v>
      </c>
      <c r="M27" s="83">
        <v>2</v>
      </c>
      <c r="N27" s="83">
        <v>3</v>
      </c>
      <c r="O27" s="83">
        <v>2</v>
      </c>
      <c r="P27" s="83">
        <v>3</v>
      </c>
      <c r="Q27" s="83">
        <v>3</v>
      </c>
      <c r="R27" s="83">
        <v>4</v>
      </c>
      <c r="S27" s="83">
        <v>3</v>
      </c>
      <c r="T27" s="83">
        <v>4</v>
      </c>
      <c r="U27" s="83"/>
      <c r="V27" s="83"/>
      <c r="W27" s="83">
        <v>5</v>
      </c>
      <c r="X27" s="83"/>
      <c r="Y27" s="177">
        <v>4</v>
      </c>
      <c r="Z27" s="177"/>
      <c r="AA27" s="177"/>
      <c r="AB27" s="177">
        <v>5</v>
      </c>
    </row>
    <row r="28" spans="3:28" ht="12" hidden="1">
      <c r="C28" s="40"/>
      <c r="D28" s="26"/>
      <c r="E28" s="26"/>
      <c r="F28" s="42"/>
      <c r="G28" s="111" t="s">
        <v>89</v>
      </c>
      <c r="H28" s="83">
        <v>1</v>
      </c>
      <c r="I28" s="83">
        <v>1</v>
      </c>
      <c r="J28" s="83">
        <v>1</v>
      </c>
      <c r="K28" s="83">
        <v>2</v>
      </c>
      <c r="L28" s="83">
        <v>2</v>
      </c>
      <c r="M28" s="83">
        <v>2</v>
      </c>
      <c r="N28" s="83">
        <v>2</v>
      </c>
      <c r="O28" s="83">
        <v>3</v>
      </c>
      <c r="P28" s="83">
        <v>3</v>
      </c>
      <c r="Q28" s="83">
        <v>3</v>
      </c>
      <c r="R28" s="83">
        <v>4</v>
      </c>
      <c r="S28" s="83">
        <v>4</v>
      </c>
      <c r="T28" s="83">
        <v>4</v>
      </c>
      <c r="U28" s="83"/>
      <c r="V28" s="83"/>
      <c r="W28" s="83">
        <v>5</v>
      </c>
      <c r="X28" s="83"/>
      <c r="Y28" s="177">
        <v>5</v>
      </c>
      <c r="Z28" s="177"/>
      <c r="AA28" s="177"/>
      <c r="AB28" s="177">
        <v>5</v>
      </c>
    </row>
  </sheetData>
  <sheetProtection/>
  <mergeCells count="26">
    <mergeCell ref="R18:S18"/>
    <mergeCell ref="G4:G6"/>
    <mergeCell ref="P1:R1"/>
    <mergeCell ref="K2:N2"/>
    <mergeCell ref="P2:P3"/>
    <mergeCell ref="Q2:Q3"/>
    <mergeCell ref="R2:R3"/>
    <mergeCell ref="M16:P16"/>
    <mergeCell ref="V16:X16"/>
    <mergeCell ref="U17:X17"/>
    <mergeCell ref="R24:S24"/>
    <mergeCell ref="R20:S20"/>
    <mergeCell ref="R21:S21"/>
    <mergeCell ref="R22:S22"/>
    <mergeCell ref="R23:S23"/>
    <mergeCell ref="W22:X22"/>
    <mergeCell ref="R19:S19"/>
    <mergeCell ref="R17:S17"/>
    <mergeCell ref="O24:P24"/>
    <mergeCell ref="O21:P21"/>
    <mergeCell ref="O22:P22"/>
    <mergeCell ref="O23:P23"/>
    <mergeCell ref="O20:P20"/>
    <mergeCell ref="O17:P17"/>
    <mergeCell ref="O18:P18"/>
    <mergeCell ref="O19:P19"/>
  </mergeCells>
  <printOptions horizontalCentered="1"/>
  <pageMargins left="0" right="0" top="0.15748031496062992" bottom="0.15748031496062992" header="0.2362204724409449" footer="0.15748031496062992"/>
  <pageSetup fitToHeight="1" fitToWidth="1" horizontalDpi="600" verticalDpi="600" orientation="landscape" scale="8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V26"/>
  <sheetViews>
    <sheetView zoomScale="90" zoomScaleNormal="90" workbookViewId="0" topLeftCell="C8">
      <pane xSplit="5" ySplit="1" topLeftCell="H9" activePane="bottomRight" state="frozen"/>
      <selection pane="topLeft" activeCell="H32" sqref="H31:H32"/>
      <selection pane="topRight" activeCell="H32" sqref="H31:H32"/>
      <selection pane="bottomLeft" activeCell="H32" sqref="H31:H32"/>
      <selection pane="bottomRight" activeCell="K21" sqref="K21"/>
    </sheetView>
  </sheetViews>
  <sheetFormatPr defaultColWidth="11.421875" defaultRowHeight="12.75"/>
  <cols>
    <col min="1" max="1" width="6.140625" style="112" customWidth="1"/>
    <col min="2" max="2" width="5.140625" style="112" customWidth="1"/>
    <col min="3" max="3" width="4.421875" style="116" bestFit="1" customWidth="1"/>
    <col min="4" max="4" width="24.421875" style="112" customWidth="1"/>
    <col min="5" max="5" width="4.8515625" style="112" customWidth="1"/>
    <col min="6" max="6" width="7.7109375" style="114" customWidth="1"/>
    <col min="7" max="7" width="33.8515625" style="112" customWidth="1"/>
    <col min="8" max="22" width="5.28125" style="112" customWidth="1"/>
    <col min="23" max="24" width="5.7109375" style="112" customWidth="1"/>
    <col min="25" max="16384" width="11.421875" style="112" customWidth="1"/>
  </cols>
  <sheetData>
    <row r="1" spans="3:20" ht="13.5" thickBot="1">
      <c r="C1" s="113">
        <v>6</v>
      </c>
      <c r="P1" s="195" t="s">
        <v>0</v>
      </c>
      <c r="Q1" s="195"/>
      <c r="R1" s="195"/>
      <c r="S1" s="115"/>
      <c r="T1" s="115"/>
    </row>
    <row r="2" spans="6:22" ht="16.5" customHeight="1" thickBot="1">
      <c r="F2" s="117" t="s">
        <v>1</v>
      </c>
      <c r="G2" s="8" t="s">
        <v>245</v>
      </c>
      <c r="J2" s="118" t="s">
        <v>3</v>
      </c>
      <c r="K2" s="196">
        <f ca="1">TODAY()</f>
        <v>41330</v>
      </c>
      <c r="L2" s="196"/>
      <c r="M2" s="196"/>
      <c r="N2" s="196"/>
      <c r="P2" s="197" t="s">
        <v>58</v>
      </c>
      <c r="Q2" s="197"/>
      <c r="R2" s="199"/>
      <c r="S2" s="119"/>
      <c r="T2" s="119"/>
      <c r="U2" s="120"/>
      <c r="V2" s="119"/>
    </row>
    <row r="3" spans="16:22" ht="13.5" customHeight="1" thickBot="1">
      <c r="P3" s="198"/>
      <c r="Q3" s="198"/>
      <c r="R3" s="200"/>
      <c r="S3" s="119"/>
      <c r="T3" s="119"/>
      <c r="U3" s="119"/>
      <c r="V3" s="119"/>
    </row>
    <row r="4" spans="6:10" ht="11.25">
      <c r="F4" s="121"/>
      <c r="G4" s="231"/>
      <c r="J4" s="112" t="s">
        <v>5</v>
      </c>
    </row>
    <row r="5" spans="6:10" ht="11.25">
      <c r="F5" s="121" t="s">
        <v>6</v>
      </c>
      <c r="G5" s="232"/>
      <c r="J5" s="118" t="s">
        <v>7</v>
      </c>
    </row>
    <row r="6" spans="7:21" ht="11.25">
      <c r="G6" s="233"/>
      <c r="H6" s="118"/>
      <c r="I6" s="118"/>
      <c r="J6" s="118"/>
      <c r="K6" s="118"/>
      <c r="U6" s="122"/>
    </row>
    <row r="8" spans="1:22" s="114" customFormat="1" ht="20.25" customHeight="1">
      <c r="A8" s="123" t="s">
        <v>8</v>
      </c>
      <c r="B8" s="123" t="s">
        <v>9</v>
      </c>
      <c r="C8" s="124" t="s">
        <v>10</v>
      </c>
      <c r="D8" s="124" t="s">
        <v>11</v>
      </c>
      <c r="E8" s="125" t="s">
        <v>12</v>
      </c>
      <c r="F8" s="124" t="s">
        <v>13</v>
      </c>
      <c r="G8" s="124" t="s">
        <v>14</v>
      </c>
      <c r="H8" s="126" t="s">
        <v>35</v>
      </c>
      <c r="I8" s="126" t="s">
        <v>38</v>
      </c>
      <c r="J8" s="179" t="s">
        <v>40</v>
      </c>
      <c r="K8" s="179" t="s">
        <v>15</v>
      </c>
      <c r="L8" s="126" t="s">
        <v>32</v>
      </c>
      <c r="M8" s="126" t="s">
        <v>31</v>
      </c>
      <c r="N8" s="179" t="s">
        <v>36</v>
      </c>
      <c r="O8" s="126" t="s">
        <v>20</v>
      </c>
      <c r="P8" s="126" t="s">
        <v>17</v>
      </c>
      <c r="Q8" s="179" t="s">
        <v>24</v>
      </c>
      <c r="R8" s="126" t="s">
        <v>25</v>
      </c>
      <c r="S8" s="126" t="s">
        <v>22</v>
      </c>
      <c r="T8" s="126" t="s">
        <v>39</v>
      </c>
      <c r="U8" s="179" t="s">
        <v>19</v>
      </c>
      <c r="V8" s="126" t="s">
        <v>16</v>
      </c>
    </row>
    <row r="9" spans="1:22" ht="34.5" customHeight="1">
      <c r="A9" s="129" t="s">
        <v>43</v>
      </c>
      <c r="B9" s="129">
        <v>37</v>
      </c>
      <c r="C9" s="28">
        <f aca="true" ca="1" t="shared" si="0" ref="C9:C14">OFFSET(C9,8,0)</f>
        <v>1</v>
      </c>
      <c r="D9" s="134" t="s">
        <v>246</v>
      </c>
      <c r="E9" s="129" t="s">
        <v>58</v>
      </c>
      <c r="F9" s="129">
        <v>60</v>
      </c>
      <c r="G9" s="131" t="s">
        <v>247</v>
      </c>
      <c r="H9" s="132"/>
      <c r="I9" s="133"/>
      <c r="J9" s="133"/>
      <c r="K9" s="132"/>
      <c r="L9" s="133"/>
      <c r="M9" s="133"/>
      <c r="N9" s="132"/>
      <c r="O9" s="133"/>
      <c r="P9" s="133"/>
      <c r="Q9" s="132"/>
      <c r="R9" s="133"/>
      <c r="S9" s="133"/>
      <c r="T9" s="133"/>
      <c r="U9" s="132"/>
      <c r="V9" s="133"/>
    </row>
    <row r="10" spans="1:22" ht="34.5" customHeight="1">
      <c r="A10" s="129" t="s">
        <v>50</v>
      </c>
      <c r="B10" s="129">
        <v>49</v>
      </c>
      <c r="C10" s="28">
        <f ca="1" t="shared" si="0"/>
        <v>2</v>
      </c>
      <c r="D10" s="130" t="s">
        <v>248</v>
      </c>
      <c r="E10" s="129" t="s">
        <v>58</v>
      </c>
      <c r="F10" s="129">
        <v>62</v>
      </c>
      <c r="G10" s="131" t="s">
        <v>202</v>
      </c>
      <c r="H10" s="132"/>
      <c r="I10" s="133"/>
      <c r="J10" s="133"/>
      <c r="K10" s="133"/>
      <c r="L10" s="133"/>
      <c r="M10" s="132" t="s">
        <v>94</v>
      </c>
      <c r="N10" s="133"/>
      <c r="O10" s="132" t="s">
        <v>56</v>
      </c>
      <c r="P10" s="133"/>
      <c r="Q10" s="133"/>
      <c r="R10" s="132" t="s">
        <v>46</v>
      </c>
      <c r="S10" s="133"/>
      <c r="T10" s="133"/>
      <c r="U10" s="133"/>
      <c r="V10" s="132" t="s">
        <v>46</v>
      </c>
    </row>
    <row r="11" spans="1:22" ht="34.5" customHeight="1">
      <c r="A11" s="129" t="s">
        <v>50</v>
      </c>
      <c r="B11" s="129">
        <v>44</v>
      </c>
      <c r="C11" s="28">
        <f ca="1" t="shared" si="0"/>
        <v>3</v>
      </c>
      <c r="D11" s="134" t="s">
        <v>249</v>
      </c>
      <c r="E11" s="129" t="s">
        <v>58</v>
      </c>
      <c r="F11" s="129">
        <v>64</v>
      </c>
      <c r="G11" s="131" t="s">
        <v>206</v>
      </c>
      <c r="H11" s="133"/>
      <c r="I11" s="132" t="s">
        <v>48</v>
      </c>
      <c r="J11" s="133"/>
      <c r="K11" s="133"/>
      <c r="L11" s="132" t="s">
        <v>48</v>
      </c>
      <c r="M11" s="133"/>
      <c r="N11" s="132"/>
      <c r="O11" s="133"/>
      <c r="P11" s="133"/>
      <c r="Q11" s="133"/>
      <c r="R11" s="133"/>
      <c r="S11" s="132" t="s">
        <v>48</v>
      </c>
      <c r="T11" s="133"/>
      <c r="U11" s="133"/>
      <c r="V11" s="132" t="s">
        <v>48</v>
      </c>
    </row>
    <row r="12" spans="1:22" ht="34.5" customHeight="1">
      <c r="A12" s="129" t="s">
        <v>50</v>
      </c>
      <c r="B12" s="129">
        <v>49</v>
      </c>
      <c r="C12" s="28">
        <f ca="1" t="shared" si="0"/>
        <v>4</v>
      </c>
      <c r="D12" s="134" t="s">
        <v>250</v>
      </c>
      <c r="E12" s="129" t="s">
        <v>58</v>
      </c>
      <c r="F12" s="129">
        <v>66</v>
      </c>
      <c r="G12" s="131" t="s">
        <v>251</v>
      </c>
      <c r="H12" s="133"/>
      <c r="I12" s="132" t="s">
        <v>49</v>
      </c>
      <c r="J12" s="133"/>
      <c r="K12" s="132"/>
      <c r="L12" s="133"/>
      <c r="M12" s="133"/>
      <c r="N12" s="133"/>
      <c r="O12" s="133"/>
      <c r="P12" s="132" t="s">
        <v>53</v>
      </c>
      <c r="Q12" s="133"/>
      <c r="R12" s="132" t="s">
        <v>47</v>
      </c>
      <c r="S12" s="133"/>
      <c r="T12" s="132" t="s">
        <v>48</v>
      </c>
      <c r="U12" s="133"/>
      <c r="V12" s="133"/>
    </row>
    <row r="13" spans="1:22" ht="34.5" customHeight="1">
      <c r="A13" s="129" t="s">
        <v>50</v>
      </c>
      <c r="B13" s="129">
        <v>49</v>
      </c>
      <c r="C13" s="28">
        <f ca="1" t="shared" si="0"/>
        <v>5</v>
      </c>
      <c r="D13" s="134" t="s">
        <v>252</v>
      </c>
      <c r="E13" s="129" t="s">
        <v>58</v>
      </c>
      <c r="F13" s="129">
        <v>68</v>
      </c>
      <c r="G13" s="131" t="s">
        <v>191</v>
      </c>
      <c r="H13" s="133"/>
      <c r="I13" s="133"/>
      <c r="J13" s="132"/>
      <c r="K13" s="133"/>
      <c r="L13" s="133"/>
      <c r="M13" s="132" t="s">
        <v>48</v>
      </c>
      <c r="N13" s="133"/>
      <c r="O13" s="133"/>
      <c r="P13" s="132" t="s">
        <v>47</v>
      </c>
      <c r="Q13" s="133"/>
      <c r="R13" s="133"/>
      <c r="S13" s="132" t="s">
        <v>219</v>
      </c>
      <c r="T13" s="133"/>
      <c r="U13" s="132"/>
      <c r="V13" s="133"/>
    </row>
    <row r="14" spans="1:22" ht="34.5" customHeight="1">
      <c r="A14" s="129" t="s">
        <v>104</v>
      </c>
      <c r="B14" s="129">
        <v>86</v>
      </c>
      <c r="C14" s="28">
        <f ca="1" t="shared" si="0"/>
        <v>6</v>
      </c>
      <c r="D14" s="134" t="s">
        <v>253</v>
      </c>
      <c r="E14" s="129" t="s">
        <v>58</v>
      </c>
      <c r="F14" s="129">
        <v>70</v>
      </c>
      <c r="G14" s="131" t="s">
        <v>106</v>
      </c>
      <c r="H14" s="133"/>
      <c r="I14" s="133"/>
      <c r="J14" s="132"/>
      <c r="K14" s="133"/>
      <c r="L14" s="132" t="s">
        <v>49</v>
      </c>
      <c r="M14" s="133"/>
      <c r="N14" s="133"/>
      <c r="O14" s="132" t="s">
        <v>207</v>
      </c>
      <c r="P14" s="133"/>
      <c r="Q14" s="132"/>
      <c r="R14" s="133"/>
      <c r="S14" s="133"/>
      <c r="T14" s="132" t="s">
        <v>46</v>
      </c>
      <c r="U14" s="133"/>
      <c r="V14" s="133"/>
    </row>
    <row r="15" spans="4:16" ht="24" customHeight="1" thickBot="1">
      <c r="D15" s="135"/>
      <c r="E15" s="136"/>
      <c r="F15" s="136"/>
      <c r="G15" s="135"/>
      <c r="M15" s="224"/>
      <c r="N15" s="224"/>
      <c r="O15" s="224"/>
      <c r="P15" s="224"/>
    </row>
    <row r="16" spans="1:21" ht="24" customHeight="1" thickBot="1">
      <c r="A16" s="123" t="s">
        <v>8</v>
      </c>
      <c r="B16" s="123" t="s">
        <v>9</v>
      </c>
      <c r="C16" s="124" t="s">
        <v>10</v>
      </c>
      <c r="D16" s="124" t="s">
        <v>11</v>
      </c>
      <c r="E16" s="125" t="s">
        <v>12</v>
      </c>
      <c r="F16" s="137" t="s">
        <v>69</v>
      </c>
      <c r="G16" s="138" t="s">
        <v>14</v>
      </c>
      <c r="H16" s="139" t="s">
        <v>70</v>
      </c>
      <c r="I16" s="140" t="s">
        <v>71</v>
      </c>
      <c r="J16" s="140" t="s">
        <v>72</v>
      </c>
      <c r="K16" s="140" t="s">
        <v>73</v>
      </c>
      <c r="L16" s="141" t="s">
        <v>74</v>
      </c>
      <c r="M16" s="227" t="s">
        <v>77</v>
      </c>
      <c r="N16" s="228"/>
      <c r="O16" s="142" t="s">
        <v>78</v>
      </c>
      <c r="P16" s="225" t="s">
        <v>79</v>
      </c>
      <c r="Q16" s="226"/>
      <c r="S16" s="120"/>
      <c r="T16" s="223" t="s">
        <v>83</v>
      </c>
      <c r="U16" s="223"/>
    </row>
    <row r="17" spans="1:21" ht="27" customHeight="1" thickBot="1">
      <c r="A17" s="27" t="str">
        <f aca="true" ca="1" t="shared" si="1" ref="A17:B22">OFFSET(A17,-8,0)</f>
        <v>TBO</v>
      </c>
      <c r="B17" s="27">
        <f ca="1" t="shared" si="1"/>
        <v>37</v>
      </c>
      <c r="C17" s="13">
        <v>1</v>
      </c>
      <c r="D17" s="53" t="str">
        <f aca="true" ca="1" t="shared" si="2" ref="D17:E22">OFFSET(D17,-8,0)</f>
        <v>INGOT Yohann</v>
      </c>
      <c r="E17" s="27" t="str">
        <f ca="1" t="shared" si="2"/>
        <v>2</v>
      </c>
      <c r="F17" s="27"/>
      <c r="G17" s="53" t="str">
        <f aca="true" ca="1" t="shared" si="3" ref="G17:G22">OFFSET(G17,-8,0)</f>
        <v>J.C.DESCARTES</v>
      </c>
      <c r="H17" s="143"/>
      <c r="I17" s="144"/>
      <c r="J17" s="144"/>
      <c r="K17" s="144"/>
      <c r="L17" s="145"/>
      <c r="M17" s="236">
        <f aca="true" t="shared" si="4" ref="M17:M22">SUM(H17:L17)</f>
        <v>0</v>
      </c>
      <c r="N17" s="237"/>
      <c r="O17" s="142"/>
      <c r="P17" s="225">
        <f aca="true" t="shared" si="5" ref="P17:P22">SUM(F17,M17)</f>
        <v>0</v>
      </c>
      <c r="Q17" s="226"/>
      <c r="T17" s="139" t="s">
        <v>84</v>
      </c>
      <c r="U17" s="141" t="s">
        <v>85</v>
      </c>
    </row>
    <row r="18" spans="1:21" ht="27" customHeight="1" thickBot="1">
      <c r="A18" s="27" t="str">
        <f ca="1" t="shared" si="1"/>
        <v>PDL</v>
      </c>
      <c r="B18" s="27">
        <f ca="1" t="shared" si="1"/>
        <v>49</v>
      </c>
      <c r="C18" s="13">
        <v>2</v>
      </c>
      <c r="D18" s="52" t="str">
        <f ca="1" t="shared" si="2"/>
        <v>MARTINEZ Laurent</v>
      </c>
      <c r="E18" s="27" t="str">
        <f ca="1" t="shared" si="2"/>
        <v>2</v>
      </c>
      <c r="F18" s="27">
        <v>80</v>
      </c>
      <c r="G18" s="53" t="str">
        <f ca="1" t="shared" si="3"/>
        <v>J.C. DU BASSIN SAUMUROIS</v>
      </c>
      <c r="H18" s="146">
        <v>10</v>
      </c>
      <c r="I18" s="147">
        <v>10</v>
      </c>
      <c r="J18" s="147">
        <v>10</v>
      </c>
      <c r="K18" s="147">
        <v>10</v>
      </c>
      <c r="L18" s="148" t="s">
        <v>81</v>
      </c>
      <c r="M18" s="229">
        <f t="shared" si="4"/>
        <v>40</v>
      </c>
      <c r="N18" s="230"/>
      <c r="O18" s="142"/>
      <c r="P18" s="238">
        <f t="shared" si="5"/>
        <v>120</v>
      </c>
      <c r="Q18" s="226"/>
      <c r="T18" s="149">
        <v>7</v>
      </c>
      <c r="U18" s="150">
        <v>10</v>
      </c>
    </row>
    <row r="19" spans="1:17" ht="27" customHeight="1">
      <c r="A19" s="27" t="str">
        <f ca="1" t="shared" si="1"/>
        <v>PDL</v>
      </c>
      <c r="B19" s="27">
        <f ca="1" t="shared" si="1"/>
        <v>44</v>
      </c>
      <c r="C19" s="13">
        <v>3</v>
      </c>
      <c r="D19" s="53" t="str">
        <f ca="1" t="shared" si="2"/>
        <v>FOULONNEAU Guy Philippe</v>
      </c>
      <c r="E19" s="27" t="str">
        <f ca="1" t="shared" si="2"/>
        <v>2</v>
      </c>
      <c r="F19" s="27">
        <v>27</v>
      </c>
      <c r="G19" s="53" t="str">
        <f ca="1" t="shared" si="3"/>
        <v>JC ST SEBASTIEN</v>
      </c>
      <c r="H19" s="146">
        <v>0</v>
      </c>
      <c r="I19" s="147">
        <v>0</v>
      </c>
      <c r="J19" s="147">
        <v>0</v>
      </c>
      <c r="K19" s="147">
        <v>0</v>
      </c>
      <c r="L19" s="148"/>
      <c r="M19" s="229">
        <f t="shared" si="4"/>
        <v>0</v>
      </c>
      <c r="N19" s="230"/>
      <c r="O19" s="151"/>
      <c r="P19" s="225">
        <f t="shared" si="5"/>
        <v>27</v>
      </c>
      <c r="Q19" s="226"/>
    </row>
    <row r="20" spans="1:17" ht="27" customHeight="1">
      <c r="A20" s="27" t="str">
        <f ca="1" t="shared" si="1"/>
        <v>PDL</v>
      </c>
      <c r="B20" s="27">
        <f ca="1" t="shared" si="1"/>
        <v>49</v>
      </c>
      <c r="C20" s="13">
        <v>4</v>
      </c>
      <c r="D20" s="53" t="str">
        <f ca="1" t="shared" si="2"/>
        <v>BILLAUD Guillaume</v>
      </c>
      <c r="E20" s="27" t="str">
        <f ca="1" t="shared" si="2"/>
        <v>2</v>
      </c>
      <c r="F20" s="27">
        <v>68</v>
      </c>
      <c r="G20" s="53" t="str">
        <f ca="1" t="shared" si="3"/>
        <v>EVRE JUDO ST PIERRE LE MAY</v>
      </c>
      <c r="H20" s="146">
        <v>10</v>
      </c>
      <c r="I20" s="147">
        <v>7</v>
      </c>
      <c r="J20" s="147">
        <v>0</v>
      </c>
      <c r="K20" s="147">
        <v>0</v>
      </c>
      <c r="L20" s="148"/>
      <c r="M20" s="229">
        <f t="shared" si="4"/>
        <v>17</v>
      </c>
      <c r="N20" s="230"/>
      <c r="O20" s="142"/>
      <c r="P20" s="225">
        <f t="shared" si="5"/>
        <v>85</v>
      </c>
      <c r="Q20" s="226"/>
    </row>
    <row r="21" spans="1:17" ht="27" customHeight="1">
      <c r="A21" s="27" t="str">
        <f ca="1" t="shared" si="1"/>
        <v>PDL</v>
      </c>
      <c r="B21" s="27">
        <f ca="1" t="shared" si="1"/>
        <v>49</v>
      </c>
      <c r="C21" s="13">
        <v>5</v>
      </c>
      <c r="D21" s="53" t="str">
        <f ca="1" t="shared" si="2"/>
        <v>NORMAND Jonathan</v>
      </c>
      <c r="E21" s="27" t="str">
        <f ca="1" t="shared" si="2"/>
        <v>2</v>
      </c>
      <c r="F21" s="27">
        <v>10</v>
      </c>
      <c r="G21" s="53" t="str">
        <f ca="1" t="shared" si="3"/>
        <v>JC BEAUFORTAIS</v>
      </c>
      <c r="H21" s="146">
        <v>0</v>
      </c>
      <c r="I21" s="147">
        <v>0</v>
      </c>
      <c r="J21" s="147">
        <v>10</v>
      </c>
      <c r="K21" s="147"/>
      <c r="L21" s="148"/>
      <c r="M21" s="229">
        <f t="shared" si="4"/>
        <v>10</v>
      </c>
      <c r="N21" s="230"/>
      <c r="O21" s="142"/>
      <c r="P21" s="225">
        <f t="shared" si="5"/>
        <v>20</v>
      </c>
      <c r="Q21" s="226"/>
    </row>
    <row r="22" spans="1:17" ht="27" customHeight="1" thickBot="1">
      <c r="A22" s="27" t="str">
        <f ca="1" t="shared" si="1"/>
        <v>PC</v>
      </c>
      <c r="B22" s="27">
        <f ca="1" t="shared" si="1"/>
        <v>86</v>
      </c>
      <c r="C22" s="13">
        <v>6</v>
      </c>
      <c r="D22" s="53" t="str">
        <f ca="1" t="shared" si="2"/>
        <v>RIVARD Fabrice</v>
      </c>
      <c r="E22" s="27" t="str">
        <f ca="1" t="shared" si="2"/>
        <v>2</v>
      </c>
      <c r="F22" s="27">
        <v>70</v>
      </c>
      <c r="G22" s="53" t="str">
        <f ca="1" t="shared" si="3"/>
        <v>JUDO CLUB VIVONNOIS</v>
      </c>
      <c r="H22" s="152">
        <v>10</v>
      </c>
      <c r="I22" s="153">
        <v>0</v>
      </c>
      <c r="J22" s="153">
        <v>10</v>
      </c>
      <c r="K22" s="153"/>
      <c r="L22" s="154">
        <v>10</v>
      </c>
      <c r="M22" s="234">
        <f t="shared" si="4"/>
        <v>30</v>
      </c>
      <c r="N22" s="235"/>
      <c r="O22" s="142"/>
      <c r="P22" s="225">
        <f t="shared" si="5"/>
        <v>100</v>
      </c>
      <c r="Q22" s="226"/>
    </row>
    <row r="23" spans="3:14" ht="11.25">
      <c r="C23" s="112"/>
      <c r="D23" s="155"/>
      <c r="E23" s="155"/>
      <c r="F23" s="155"/>
      <c r="G23" s="155"/>
      <c r="H23" s="155"/>
      <c r="I23" s="155"/>
      <c r="J23" s="155"/>
      <c r="K23" s="155"/>
      <c r="L23" s="155"/>
      <c r="N23" s="112" t="s">
        <v>86</v>
      </c>
    </row>
    <row r="24" spans="3:22" ht="11.25" hidden="1">
      <c r="C24" s="116">
        <f>COUNT(H17:L22)/2</f>
        <v>9.5</v>
      </c>
      <c r="G24" s="156" t="s">
        <v>87</v>
      </c>
      <c r="H24" s="157"/>
      <c r="I24" s="157">
        <v>1</v>
      </c>
      <c r="J24" s="157"/>
      <c r="K24" s="157"/>
      <c r="L24" s="157">
        <v>2</v>
      </c>
      <c r="M24" s="157">
        <v>3</v>
      </c>
      <c r="N24" s="157"/>
      <c r="O24" s="157">
        <v>4</v>
      </c>
      <c r="P24" s="157">
        <v>5</v>
      </c>
      <c r="Q24" s="157"/>
      <c r="R24" s="157">
        <v>6</v>
      </c>
      <c r="S24" s="157">
        <v>7</v>
      </c>
      <c r="T24" s="157">
        <v>8</v>
      </c>
      <c r="U24" s="157"/>
      <c r="V24" s="157">
        <v>9</v>
      </c>
    </row>
    <row r="25" spans="7:22" ht="11.25" hidden="1">
      <c r="G25" s="156" t="s">
        <v>88</v>
      </c>
      <c r="H25" s="157"/>
      <c r="I25" s="157">
        <v>1</v>
      </c>
      <c r="J25" s="157"/>
      <c r="K25" s="157"/>
      <c r="L25" s="157">
        <v>2</v>
      </c>
      <c r="M25" s="157">
        <v>1</v>
      </c>
      <c r="N25" s="157"/>
      <c r="O25" s="157">
        <v>2</v>
      </c>
      <c r="P25" s="157">
        <v>2</v>
      </c>
      <c r="Q25" s="157"/>
      <c r="R25" s="157">
        <v>3</v>
      </c>
      <c r="S25" s="157">
        <v>3</v>
      </c>
      <c r="T25" s="157">
        <v>4</v>
      </c>
      <c r="U25" s="157"/>
      <c r="V25" s="157">
        <v>4</v>
      </c>
    </row>
    <row r="26" spans="7:22" ht="11.25" hidden="1">
      <c r="G26" s="156" t="s">
        <v>89</v>
      </c>
      <c r="H26" s="157"/>
      <c r="I26" s="157">
        <v>1</v>
      </c>
      <c r="J26" s="157"/>
      <c r="K26" s="157"/>
      <c r="L26" s="157">
        <v>1</v>
      </c>
      <c r="M26" s="157">
        <v>1</v>
      </c>
      <c r="N26" s="157"/>
      <c r="O26" s="157">
        <v>2</v>
      </c>
      <c r="P26" s="157">
        <v>2</v>
      </c>
      <c r="Q26" s="157"/>
      <c r="R26" s="157">
        <v>3</v>
      </c>
      <c r="S26" s="157">
        <v>3</v>
      </c>
      <c r="T26" s="157">
        <v>3</v>
      </c>
      <c r="U26" s="157"/>
      <c r="V26" s="157">
        <v>4</v>
      </c>
    </row>
  </sheetData>
  <sheetProtection formatCells="0"/>
  <mergeCells count="22">
    <mergeCell ref="P2:P3"/>
    <mergeCell ref="Q2:Q3"/>
    <mergeCell ref="T16:U16"/>
    <mergeCell ref="P1:R1"/>
    <mergeCell ref="M15:P15"/>
    <mergeCell ref="P16:Q16"/>
    <mergeCell ref="R2:R3"/>
    <mergeCell ref="M16:N16"/>
    <mergeCell ref="M19:N19"/>
    <mergeCell ref="M20:N20"/>
    <mergeCell ref="G4:G6"/>
    <mergeCell ref="K2:N2"/>
    <mergeCell ref="M21:N21"/>
    <mergeCell ref="P17:Q17"/>
    <mergeCell ref="M22:N22"/>
    <mergeCell ref="P21:Q21"/>
    <mergeCell ref="M17:N17"/>
    <mergeCell ref="M18:N18"/>
    <mergeCell ref="P22:Q22"/>
    <mergeCell ref="P18:Q18"/>
    <mergeCell ref="P19:Q19"/>
    <mergeCell ref="P20:Q20"/>
  </mergeCells>
  <printOptions horizontalCentered="1"/>
  <pageMargins left="0.1968503937007874" right="0.1968503937007874" top="0.2362204724409449" bottom="0.1968503937007874" header="0.2755905511811024" footer="0.2755905511811024"/>
  <pageSetup fitToHeight="1" fitToWidth="1" horizontalDpi="600" verticalDpi="600" orientation="landscape" paperSize="9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AB28"/>
  <sheetViews>
    <sheetView zoomScale="75" zoomScaleNormal="75" workbookViewId="0" topLeftCell="C8">
      <pane xSplit="5" ySplit="1" topLeftCell="H9" activePane="bottomRight" state="frozen"/>
      <selection pane="topLeft" activeCell="H32" sqref="H31:H32"/>
      <selection pane="topRight" activeCell="H32" sqref="H31:H32"/>
      <selection pane="bottomLeft" activeCell="H32" sqref="H31:H32"/>
      <selection pane="bottomRight" activeCell="M19" sqref="M19"/>
    </sheetView>
  </sheetViews>
  <sheetFormatPr defaultColWidth="11.421875" defaultRowHeight="12.75"/>
  <cols>
    <col min="1" max="1" width="6.140625" style="1" customWidth="1"/>
    <col min="2" max="2" width="5.140625" style="1" customWidth="1"/>
    <col min="3" max="3" width="4.00390625" style="178" bestFit="1" customWidth="1"/>
    <col min="4" max="4" width="29.28125" style="1" customWidth="1"/>
    <col min="5" max="5" width="3.140625" style="1" customWidth="1"/>
    <col min="6" max="6" width="7.7109375" style="160" customWidth="1"/>
    <col min="7" max="7" width="27.421875" style="1" customWidth="1"/>
    <col min="8" max="24" width="5.57421875" style="1" customWidth="1"/>
    <col min="25" max="28" width="5.57421875" style="1" hidden="1" customWidth="1"/>
    <col min="29" max="16384" width="11.421875" style="1" customWidth="1"/>
  </cols>
  <sheetData>
    <row r="1" spans="3:24" ht="13.5" thickBot="1">
      <c r="C1" s="86">
        <v>7</v>
      </c>
      <c r="D1" s="3"/>
      <c r="E1" s="3"/>
      <c r="F1" s="158"/>
      <c r="G1" s="3"/>
      <c r="H1" s="3"/>
      <c r="I1" s="3"/>
      <c r="J1" s="3"/>
      <c r="K1" s="3"/>
      <c r="L1" s="3"/>
      <c r="M1" s="3"/>
      <c r="N1" s="3"/>
      <c r="O1" s="3"/>
      <c r="P1" s="195" t="s">
        <v>0</v>
      </c>
      <c r="Q1" s="195"/>
      <c r="R1" s="195"/>
      <c r="S1" s="3"/>
      <c r="T1" s="3"/>
      <c r="U1" s="3"/>
      <c r="V1" s="3"/>
      <c r="W1" s="4"/>
      <c r="X1" s="4"/>
    </row>
    <row r="2" spans="3:19" ht="16.5" customHeight="1" thickBot="1">
      <c r="C2" s="6"/>
      <c r="D2" s="3"/>
      <c r="E2" s="3"/>
      <c r="F2" s="7" t="s">
        <v>1</v>
      </c>
      <c r="G2" s="159" t="s">
        <v>254</v>
      </c>
      <c r="H2" s="3"/>
      <c r="I2" s="3"/>
      <c r="J2" s="9" t="s">
        <v>3</v>
      </c>
      <c r="K2" s="196">
        <f ca="1">TODAY()</f>
        <v>41330</v>
      </c>
      <c r="L2" s="196"/>
      <c r="M2" s="196"/>
      <c r="N2" s="196"/>
      <c r="O2" s="3"/>
      <c r="P2" s="197" t="s">
        <v>58</v>
      </c>
      <c r="Q2" s="197"/>
      <c r="R2" s="199"/>
      <c r="S2" s="12"/>
    </row>
    <row r="3" spans="3:19" ht="13.5" customHeight="1" thickBot="1">
      <c r="C3" s="6"/>
      <c r="D3" s="3"/>
      <c r="E3" s="3"/>
      <c r="F3" s="158"/>
      <c r="G3" s="3"/>
      <c r="H3" s="3"/>
      <c r="I3" s="3"/>
      <c r="J3" s="3"/>
      <c r="K3" s="3"/>
      <c r="L3" s="3"/>
      <c r="M3" s="3"/>
      <c r="N3" s="3"/>
      <c r="O3" s="3"/>
      <c r="P3" s="198"/>
      <c r="Q3" s="198"/>
      <c r="R3" s="200"/>
      <c r="S3" s="3"/>
    </row>
    <row r="4" spans="3:24" ht="12.75">
      <c r="C4" s="6"/>
      <c r="D4" s="3"/>
      <c r="E4" s="3"/>
      <c r="G4" s="192"/>
      <c r="H4" s="3"/>
      <c r="I4" s="3"/>
      <c r="J4" s="3" t="s">
        <v>5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4"/>
    </row>
    <row r="5" spans="3:24" ht="12.75">
      <c r="C5" s="6"/>
      <c r="D5" s="3"/>
      <c r="E5" s="3"/>
      <c r="F5" s="10" t="s">
        <v>6</v>
      </c>
      <c r="G5" s="193"/>
      <c r="H5" s="3"/>
      <c r="I5" s="3"/>
      <c r="J5" s="9" t="s">
        <v>7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4"/>
      <c r="X5" s="4"/>
    </row>
    <row r="6" spans="3:24" ht="12.75">
      <c r="C6" s="6"/>
      <c r="D6" s="3"/>
      <c r="E6" s="3"/>
      <c r="F6" s="158"/>
      <c r="G6" s="194"/>
      <c r="H6" s="9"/>
      <c r="I6" s="9"/>
      <c r="J6" s="9"/>
      <c r="K6" s="9"/>
      <c r="L6" s="3"/>
      <c r="M6" s="3"/>
      <c r="N6" s="3"/>
      <c r="O6" s="3"/>
      <c r="P6" s="3"/>
      <c r="Q6" s="3"/>
      <c r="R6" s="3"/>
      <c r="S6" s="3"/>
      <c r="T6" s="3"/>
      <c r="U6" s="12"/>
      <c r="V6" s="3"/>
      <c r="W6" s="4"/>
      <c r="X6" s="4"/>
    </row>
    <row r="8" spans="1:28" ht="19.5" customHeight="1">
      <c r="A8" s="15" t="s">
        <v>8</v>
      </c>
      <c r="B8" s="15" t="s">
        <v>9</v>
      </c>
      <c r="C8" s="14" t="s">
        <v>10</v>
      </c>
      <c r="D8" s="14" t="s">
        <v>11</v>
      </c>
      <c r="E8" s="161" t="s">
        <v>12</v>
      </c>
      <c r="F8" s="14" t="s">
        <v>13</v>
      </c>
      <c r="G8" s="14" t="s">
        <v>14</v>
      </c>
      <c r="H8" s="17" t="s">
        <v>20</v>
      </c>
      <c r="I8" s="17" t="s">
        <v>22</v>
      </c>
      <c r="J8" s="17" t="s">
        <v>28</v>
      </c>
      <c r="K8" s="17" t="s">
        <v>35</v>
      </c>
      <c r="L8" s="17" t="s">
        <v>32</v>
      </c>
      <c r="M8" s="17" t="s">
        <v>17</v>
      </c>
      <c r="N8" s="17" t="s">
        <v>23</v>
      </c>
      <c r="O8" s="17" t="s">
        <v>36</v>
      </c>
      <c r="P8" s="17" t="s">
        <v>39</v>
      </c>
      <c r="Q8" s="180" t="s">
        <v>41</v>
      </c>
      <c r="R8" s="17" t="s">
        <v>16</v>
      </c>
      <c r="S8" s="17" t="s">
        <v>15</v>
      </c>
      <c r="T8" s="180" t="s">
        <v>40</v>
      </c>
      <c r="U8" s="17" t="s">
        <v>26</v>
      </c>
      <c r="V8" s="17" t="s">
        <v>25</v>
      </c>
      <c r="W8" s="180" t="s">
        <v>19</v>
      </c>
      <c r="X8" s="17" t="s">
        <v>34</v>
      </c>
      <c r="Y8" s="181" t="s">
        <v>24</v>
      </c>
      <c r="Z8" s="25" t="s">
        <v>30</v>
      </c>
      <c r="AA8" s="25" t="s">
        <v>31</v>
      </c>
      <c r="AB8" s="25" t="s">
        <v>38</v>
      </c>
    </row>
    <row r="9" spans="1:28" ht="34.5" customHeight="1">
      <c r="A9" s="27" t="s">
        <v>50</v>
      </c>
      <c r="B9" s="27">
        <v>49</v>
      </c>
      <c r="C9" s="28">
        <f aca="true" ca="1" t="shared" si="0" ref="C9:C15">OFFSET(C9,9,0)</f>
        <v>1</v>
      </c>
      <c r="D9" s="182" t="s">
        <v>255</v>
      </c>
      <c r="E9" s="27" t="s">
        <v>58</v>
      </c>
      <c r="F9" s="27">
        <v>73</v>
      </c>
      <c r="G9" s="30" t="s">
        <v>199</v>
      </c>
      <c r="H9" s="32"/>
      <c r="I9" s="32"/>
      <c r="J9" s="32"/>
      <c r="K9" s="33" t="s">
        <v>46</v>
      </c>
      <c r="L9" s="32"/>
      <c r="M9" s="32"/>
      <c r="N9" s="32"/>
      <c r="O9" s="33" t="s">
        <v>48</v>
      </c>
      <c r="P9" s="32"/>
      <c r="Q9" s="32"/>
      <c r="R9" s="32"/>
      <c r="S9" s="33" t="s">
        <v>46</v>
      </c>
      <c r="T9" s="32"/>
      <c r="U9" s="32"/>
      <c r="V9" s="32"/>
      <c r="W9" s="33"/>
      <c r="X9" s="32"/>
      <c r="Y9" s="164"/>
      <c r="Z9" s="164"/>
      <c r="AA9" s="32"/>
      <c r="AB9" s="32"/>
    </row>
    <row r="10" spans="1:28" ht="34.5" customHeight="1">
      <c r="A10" s="27" t="s">
        <v>50</v>
      </c>
      <c r="B10" s="27">
        <v>72</v>
      </c>
      <c r="C10" s="28">
        <f ca="1" t="shared" si="0"/>
        <v>2</v>
      </c>
      <c r="D10" s="163" t="s">
        <v>256</v>
      </c>
      <c r="E10" s="27" t="s">
        <v>58</v>
      </c>
      <c r="F10" s="27">
        <v>73</v>
      </c>
      <c r="G10" s="30" t="s">
        <v>257</v>
      </c>
      <c r="H10" s="33" t="s">
        <v>48</v>
      </c>
      <c r="I10" s="32"/>
      <c r="J10" s="32"/>
      <c r="K10" s="33" t="s">
        <v>48</v>
      </c>
      <c r="L10" s="32"/>
      <c r="M10" s="32"/>
      <c r="N10" s="33" t="s">
        <v>48</v>
      </c>
      <c r="O10" s="32"/>
      <c r="P10" s="32"/>
      <c r="Q10" s="32"/>
      <c r="R10" s="33" t="s">
        <v>46</v>
      </c>
      <c r="S10" s="32"/>
      <c r="T10" s="32"/>
      <c r="U10" s="32"/>
      <c r="V10" s="33" t="s">
        <v>48</v>
      </c>
      <c r="W10" s="32"/>
      <c r="X10" s="32"/>
      <c r="Y10" s="32"/>
      <c r="Z10" s="32"/>
      <c r="AA10" s="164"/>
      <c r="AB10" s="32"/>
    </row>
    <row r="11" spans="1:28" ht="34.5" customHeight="1">
      <c r="A11" s="27" t="s">
        <v>43</v>
      </c>
      <c r="B11" s="27">
        <v>37</v>
      </c>
      <c r="C11" s="28">
        <f ca="1" t="shared" si="0"/>
        <v>3</v>
      </c>
      <c r="D11" s="163" t="s">
        <v>258</v>
      </c>
      <c r="E11" s="27" t="s">
        <v>58</v>
      </c>
      <c r="F11" s="27">
        <v>73</v>
      </c>
      <c r="G11" s="30" t="s">
        <v>149</v>
      </c>
      <c r="H11" s="32"/>
      <c r="I11" s="33" t="s">
        <v>48</v>
      </c>
      <c r="J11" s="32"/>
      <c r="K11" s="32"/>
      <c r="L11" s="33" t="s">
        <v>48</v>
      </c>
      <c r="M11" s="32"/>
      <c r="N11" s="32"/>
      <c r="O11" s="33" t="s">
        <v>46</v>
      </c>
      <c r="P11" s="32"/>
      <c r="Q11" s="32"/>
      <c r="R11" s="33" t="s">
        <v>48</v>
      </c>
      <c r="S11" s="32"/>
      <c r="T11" s="32"/>
      <c r="U11" s="33" t="s">
        <v>48</v>
      </c>
      <c r="V11" s="32"/>
      <c r="W11" s="32"/>
      <c r="X11" s="32"/>
      <c r="Y11" s="32"/>
      <c r="Z11" s="32"/>
      <c r="AA11" s="32"/>
      <c r="AB11" s="164"/>
    </row>
    <row r="12" spans="1:28" ht="34.5" customHeight="1">
      <c r="A12" s="27" t="s">
        <v>50</v>
      </c>
      <c r="B12" s="27">
        <v>72</v>
      </c>
      <c r="C12" s="28">
        <f ca="1" t="shared" si="0"/>
        <v>4</v>
      </c>
      <c r="D12" s="163" t="s">
        <v>259</v>
      </c>
      <c r="E12" s="27" t="s">
        <v>58</v>
      </c>
      <c r="F12" s="27">
        <v>74</v>
      </c>
      <c r="G12" s="30" t="s">
        <v>260</v>
      </c>
      <c r="H12" s="32"/>
      <c r="I12" s="32"/>
      <c r="J12" s="33" t="s">
        <v>48</v>
      </c>
      <c r="K12" s="32"/>
      <c r="L12" s="32"/>
      <c r="M12" s="33" t="s">
        <v>48</v>
      </c>
      <c r="N12" s="32"/>
      <c r="O12" s="32"/>
      <c r="P12" s="33" t="s">
        <v>48</v>
      </c>
      <c r="Q12" s="32"/>
      <c r="R12" s="32"/>
      <c r="S12" s="33" t="s">
        <v>48</v>
      </c>
      <c r="T12" s="32"/>
      <c r="U12" s="32"/>
      <c r="V12" s="33" t="s">
        <v>46</v>
      </c>
      <c r="W12" s="32"/>
      <c r="X12" s="32"/>
      <c r="Y12" s="32"/>
      <c r="Z12" s="32"/>
      <c r="AA12" s="32"/>
      <c r="AB12" s="164"/>
    </row>
    <row r="13" spans="1:28" ht="34.5" customHeight="1">
      <c r="A13" s="27" t="s">
        <v>50</v>
      </c>
      <c r="B13" s="27">
        <v>44</v>
      </c>
      <c r="C13" s="28">
        <f ca="1" t="shared" si="0"/>
        <v>5</v>
      </c>
      <c r="D13" s="163" t="s">
        <v>261</v>
      </c>
      <c r="E13" s="27" t="s">
        <v>58</v>
      </c>
      <c r="F13" s="27">
        <v>74</v>
      </c>
      <c r="G13" s="30" t="s">
        <v>158</v>
      </c>
      <c r="H13" s="32"/>
      <c r="I13" s="33" t="s">
        <v>56</v>
      </c>
      <c r="J13" s="32"/>
      <c r="K13" s="32"/>
      <c r="L13" s="32"/>
      <c r="M13" s="33" t="s">
        <v>46</v>
      </c>
      <c r="N13" s="32"/>
      <c r="O13" s="32"/>
      <c r="P13" s="32"/>
      <c r="Q13" s="33"/>
      <c r="R13" s="32"/>
      <c r="S13" s="32"/>
      <c r="T13" s="33"/>
      <c r="U13" s="32"/>
      <c r="V13" s="32"/>
      <c r="W13" s="33"/>
      <c r="X13" s="32"/>
      <c r="Y13" s="32"/>
      <c r="Z13" s="32"/>
      <c r="AA13" s="164"/>
      <c r="AB13" s="32"/>
    </row>
    <row r="14" spans="1:28" ht="34.5" customHeight="1">
      <c r="A14" s="27" t="s">
        <v>50</v>
      </c>
      <c r="B14" s="27">
        <v>85</v>
      </c>
      <c r="C14" s="28">
        <f ca="1" t="shared" si="0"/>
        <v>6</v>
      </c>
      <c r="D14" s="182" t="s">
        <v>262</v>
      </c>
      <c r="E14" s="27" t="s">
        <v>58</v>
      </c>
      <c r="F14" s="27">
        <v>79</v>
      </c>
      <c r="G14" s="30" t="s">
        <v>263</v>
      </c>
      <c r="H14" s="33" t="s">
        <v>56</v>
      </c>
      <c r="I14" s="32"/>
      <c r="J14" s="32"/>
      <c r="K14" s="32"/>
      <c r="L14" s="33" t="s">
        <v>94</v>
      </c>
      <c r="M14" s="32"/>
      <c r="N14" s="32"/>
      <c r="O14" s="32"/>
      <c r="P14" s="33" t="s">
        <v>56</v>
      </c>
      <c r="Q14" s="32"/>
      <c r="R14" s="32"/>
      <c r="S14" s="32"/>
      <c r="T14" s="33"/>
      <c r="U14" s="32"/>
      <c r="V14" s="32"/>
      <c r="W14" s="32"/>
      <c r="X14" s="33" t="s">
        <v>48</v>
      </c>
      <c r="Y14" s="164"/>
      <c r="Z14" s="32"/>
      <c r="AA14" s="32"/>
      <c r="AB14" s="32"/>
    </row>
    <row r="15" spans="1:28" ht="34.5" customHeight="1">
      <c r="A15" s="27" t="s">
        <v>50</v>
      </c>
      <c r="B15" s="27">
        <v>49</v>
      </c>
      <c r="C15" s="28">
        <f ca="1" t="shared" si="0"/>
        <v>7</v>
      </c>
      <c r="D15" s="182" t="s">
        <v>264</v>
      </c>
      <c r="E15" s="27" t="s">
        <v>58</v>
      </c>
      <c r="F15" s="27">
        <v>85</v>
      </c>
      <c r="G15" s="30" t="s">
        <v>124</v>
      </c>
      <c r="H15" s="32"/>
      <c r="I15" s="32"/>
      <c r="J15" s="33" t="s">
        <v>53</v>
      </c>
      <c r="K15" s="32"/>
      <c r="L15" s="32"/>
      <c r="M15" s="32"/>
      <c r="N15" s="33" t="s">
        <v>48</v>
      </c>
      <c r="O15" s="32"/>
      <c r="P15" s="32"/>
      <c r="Q15" s="33"/>
      <c r="R15" s="32"/>
      <c r="S15" s="32"/>
      <c r="T15" s="32"/>
      <c r="U15" s="33" t="s">
        <v>46</v>
      </c>
      <c r="V15" s="32"/>
      <c r="W15" s="32"/>
      <c r="X15" s="33" t="s">
        <v>46</v>
      </c>
      <c r="Y15" s="32"/>
      <c r="Z15" s="164"/>
      <c r="AA15" s="32"/>
      <c r="AB15" s="32"/>
    </row>
    <row r="16" spans="3:24" ht="24" customHeight="1" thickBot="1">
      <c r="C16" s="40"/>
      <c r="D16" s="165"/>
      <c r="E16" s="42"/>
      <c r="F16" s="42"/>
      <c r="G16" s="165"/>
      <c r="H16" s="26"/>
      <c r="I16" s="26"/>
      <c r="J16" s="26"/>
      <c r="K16" s="26"/>
      <c r="L16" s="26"/>
      <c r="M16" s="253" t="s">
        <v>68</v>
      </c>
      <c r="N16" s="253"/>
      <c r="O16" s="253"/>
      <c r="P16" s="253"/>
      <c r="Q16" s="26"/>
      <c r="R16" s="26"/>
      <c r="S16" s="26"/>
      <c r="T16" s="26"/>
      <c r="U16" s="26"/>
      <c r="V16" s="246"/>
      <c r="W16" s="246"/>
      <c r="X16" s="246"/>
    </row>
    <row r="17" spans="1:24" ht="27.75" customHeight="1" thickBot="1">
      <c r="A17" s="15" t="s">
        <v>8</v>
      </c>
      <c r="B17" s="15" t="s">
        <v>9</v>
      </c>
      <c r="C17" s="14" t="s">
        <v>10</v>
      </c>
      <c r="D17" s="15" t="s">
        <v>11</v>
      </c>
      <c r="E17" s="161" t="s">
        <v>12</v>
      </c>
      <c r="F17" s="45" t="s">
        <v>69</v>
      </c>
      <c r="G17" s="46" t="s">
        <v>14</v>
      </c>
      <c r="H17" s="47" t="s">
        <v>70</v>
      </c>
      <c r="I17" s="48" t="s">
        <v>71</v>
      </c>
      <c r="J17" s="48" t="s">
        <v>72</v>
      </c>
      <c r="K17" s="48" t="s">
        <v>73</v>
      </c>
      <c r="L17" s="50" t="s">
        <v>74</v>
      </c>
      <c r="M17" s="47" t="s">
        <v>75</v>
      </c>
      <c r="N17" s="48" t="s">
        <v>76</v>
      </c>
      <c r="O17" s="242" t="s">
        <v>77</v>
      </c>
      <c r="P17" s="243"/>
      <c r="Q17" s="51" t="s">
        <v>78</v>
      </c>
      <c r="R17" s="252" t="s">
        <v>79</v>
      </c>
      <c r="S17" s="251"/>
      <c r="T17" s="166"/>
      <c r="U17" s="247" t="s">
        <v>80</v>
      </c>
      <c r="V17" s="248"/>
      <c r="W17" s="248"/>
      <c r="X17" s="249"/>
    </row>
    <row r="18" spans="1:24" ht="25.5" customHeight="1">
      <c r="A18" s="27" t="str">
        <f aca="true" ca="1" t="shared" si="1" ref="A18:B24">OFFSET(A18,-9,0)</f>
        <v>PDL</v>
      </c>
      <c r="B18" s="27">
        <f ca="1" t="shared" si="1"/>
        <v>49</v>
      </c>
      <c r="C18" s="13">
        <v>1</v>
      </c>
      <c r="D18" s="53" t="str">
        <f aca="true" ca="1" t="shared" si="2" ref="D18:E24">OFFSET(D18,-9,0)</f>
        <v>LOIRET Guillaume</v>
      </c>
      <c r="E18" s="27" t="str">
        <f ca="1" t="shared" si="2"/>
        <v>2</v>
      </c>
      <c r="F18" s="27">
        <v>27</v>
      </c>
      <c r="G18" s="53" t="str">
        <f aca="true" ca="1" t="shared" si="3" ref="G18:G24">OFFSET(G18,-9,0)</f>
        <v>BUDOKAN ANGERS JUDO</v>
      </c>
      <c r="H18" s="54">
        <v>10</v>
      </c>
      <c r="I18" s="55">
        <v>0</v>
      </c>
      <c r="J18" s="55">
        <v>10</v>
      </c>
      <c r="K18" s="55"/>
      <c r="L18" s="167"/>
      <c r="M18" s="168">
        <v>10</v>
      </c>
      <c r="N18" s="55"/>
      <c r="O18" s="204">
        <f aca="true" t="shared" si="4" ref="O18:O24">SUM(H18:N18)</f>
        <v>30</v>
      </c>
      <c r="P18" s="205"/>
      <c r="Q18" s="97"/>
      <c r="R18" s="252">
        <f aca="true" t="shared" si="5" ref="R18:R24">SUM(F18,O18)</f>
        <v>57</v>
      </c>
      <c r="S18" s="251"/>
      <c r="T18" s="166"/>
      <c r="U18" s="61" t="s">
        <v>24</v>
      </c>
      <c r="V18" s="183" t="s">
        <v>30</v>
      </c>
      <c r="W18" s="60" t="s">
        <v>31</v>
      </c>
      <c r="X18" s="60" t="s">
        <v>38</v>
      </c>
    </row>
    <row r="19" spans="1:20" ht="25.5" customHeight="1">
      <c r="A19" s="27" t="str">
        <f ca="1" t="shared" si="1"/>
        <v>PDL</v>
      </c>
      <c r="B19" s="27">
        <f ca="1" t="shared" si="1"/>
        <v>72</v>
      </c>
      <c r="C19" s="13">
        <v>2</v>
      </c>
      <c r="D19" s="92" t="str">
        <f ca="1" t="shared" si="2"/>
        <v>MINIER J-Baptiste</v>
      </c>
      <c r="E19" s="27" t="str">
        <f ca="1" t="shared" si="2"/>
        <v>2</v>
      </c>
      <c r="F19" s="27">
        <v>10</v>
      </c>
      <c r="G19" s="53" t="str">
        <f ca="1" t="shared" si="3"/>
        <v>AS NEUVILLE</v>
      </c>
      <c r="H19" s="63">
        <v>0</v>
      </c>
      <c r="I19" s="64">
        <v>0</v>
      </c>
      <c r="J19" s="64">
        <v>0</v>
      </c>
      <c r="K19" s="64">
        <v>10</v>
      </c>
      <c r="L19" s="66">
        <v>0</v>
      </c>
      <c r="M19" s="169"/>
      <c r="N19" s="170"/>
      <c r="O19" s="240">
        <f t="shared" si="4"/>
        <v>10</v>
      </c>
      <c r="P19" s="241"/>
      <c r="Q19" s="97"/>
      <c r="R19" s="252">
        <f t="shared" si="5"/>
        <v>20</v>
      </c>
      <c r="S19" s="251"/>
      <c r="T19" s="166"/>
    </row>
    <row r="20" spans="1:24" ht="25.5" customHeight="1">
      <c r="A20" s="27" t="str">
        <f ca="1" t="shared" si="1"/>
        <v>TBO</v>
      </c>
      <c r="B20" s="27">
        <f ca="1" t="shared" si="1"/>
        <v>37</v>
      </c>
      <c r="C20" s="13">
        <v>3</v>
      </c>
      <c r="D20" s="92" t="str">
        <f ca="1" t="shared" si="2"/>
        <v>POTIER Kevin</v>
      </c>
      <c r="E20" s="27" t="str">
        <f ca="1" t="shared" si="2"/>
        <v>2</v>
      </c>
      <c r="F20" s="27">
        <v>50</v>
      </c>
      <c r="G20" s="53" t="str">
        <f ca="1" t="shared" si="3"/>
        <v>CSADN NOUATRE</v>
      </c>
      <c r="H20" s="63">
        <v>0</v>
      </c>
      <c r="I20" s="64">
        <v>0</v>
      </c>
      <c r="J20" s="64">
        <v>10</v>
      </c>
      <c r="K20" s="64">
        <v>0</v>
      </c>
      <c r="L20" s="66">
        <v>0</v>
      </c>
      <c r="M20" s="171"/>
      <c r="N20" s="172"/>
      <c r="O20" s="240">
        <f t="shared" si="4"/>
        <v>10</v>
      </c>
      <c r="P20" s="241"/>
      <c r="Q20" s="97"/>
      <c r="R20" s="252">
        <f t="shared" si="5"/>
        <v>60</v>
      </c>
      <c r="S20" s="251"/>
      <c r="T20" s="166"/>
      <c r="U20" s="26"/>
      <c r="V20" s="26"/>
      <c r="W20" s="26"/>
      <c r="X20" s="26"/>
    </row>
    <row r="21" spans="1:20" ht="25.5" customHeight="1">
      <c r="A21" s="27" t="str">
        <f ca="1" t="shared" si="1"/>
        <v>PDL</v>
      </c>
      <c r="B21" s="27">
        <f ca="1" t="shared" si="1"/>
        <v>72</v>
      </c>
      <c r="C21" s="13">
        <v>4</v>
      </c>
      <c r="D21" s="92" t="str">
        <f ca="1" t="shared" si="2"/>
        <v>BRICHET Henri</v>
      </c>
      <c r="E21" s="27" t="str">
        <f ca="1" t="shared" si="2"/>
        <v>2</v>
      </c>
      <c r="F21" s="27">
        <v>27</v>
      </c>
      <c r="G21" s="53" t="str">
        <f ca="1" t="shared" si="3"/>
        <v>JUDO CLUB DE PONTVALLAIN</v>
      </c>
      <c r="H21" s="63">
        <v>0</v>
      </c>
      <c r="I21" s="64">
        <v>0</v>
      </c>
      <c r="J21" s="64">
        <v>0</v>
      </c>
      <c r="K21" s="64">
        <v>0</v>
      </c>
      <c r="L21" s="66">
        <v>10</v>
      </c>
      <c r="M21" s="171"/>
      <c r="N21" s="172"/>
      <c r="O21" s="240">
        <f t="shared" si="4"/>
        <v>10</v>
      </c>
      <c r="P21" s="241"/>
      <c r="Q21" s="97"/>
      <c r="R21" s="252">
        <f t="shared" si="5"/>
        <v>37</v>
      </c>
      <c r="S21" s="251"/>
      <c r="T21" s="166"/>
    </row>
    <row r="22" spans="1:24" ht="25.5" customHeight="1" thickBot="1">
      <c r="A22" s="27" t="str">
        <f ca="1" t="shared" si="1"/>
        <v>PDL</v>
      </c>
      <c r="B22" s="27">
        <f ca="1" t="shared" si="1"/>
        <v>44</v>
      </c>
      <c r="C22" s="13">
        <v>5</v>
      </c>
      <c r="D22" s="92" t="str">
        <f ca="1" t="shared" si="2"/>
        <v>GAILLARDIN Francois</v>
      </c>
      <c r="E22" s="27" t="str">
        <f ca="1" t="shared" si="2"/>
        <v>2</v>
      </c>
      <c r="F22" s="27">
        <v>114</v>
      </c>
      <c r="G22" s="53" t="str">
        <f ca="1" t="shared" si="3"/>
        <v>DOJO NANTAIS</v>
      </c>
      <c r="H22" s="63">
        <v>10</v>
      </c>
      <c r="I22" s="64">
        <v>10</v>
      </c>
      <c r="J22" s="64" t="s">
        <v>81</v>
      </c>
      <c r="K22" s="64"/>
      <c r="L22" s="66"/>
      <c r="M22" s="171"/>
      <c r="N22" s="172"/>
      <c r="O22" s="240">
        <f t="shared" si="4"/>
        <v>20</v>
      </c>
      <c r="P22" s="241"/>
      <c r="Q22" s="97"/>
      <c r="R22" s="250">
        <f t="shared" si="5"/>
        <v>134</v>
      </c>
      <c r="S22" s="251"/>
      <c r="T22" s="166"/>
      <c r="W22" s="185" t="s">
        <v>83</v>
      </c>
      <c r="X22" s="185"/>
    </row>
    <row r="23" spans="1:24" ht="25.5" customHeight="1" thickBot="1">
      <c r="A23" s="27" t="str">
        <f ca="1" t="shared" si="1"/>
        <v>PDL</v>
      </c>
      <c r="B23" s="27">
        <f ca="1" t="shared" si="1"/>
        <v>85</v>
      </c>
      <c r="C23" s="13">
        <v>6</v>
      </c>
      <c r="D23" s="53" t="str">
        <f ca="1" t="shared" si="2"/>
        <v>CASSES Jean-Eudes</v>
      </c>
      <c r="E23" s="27" t="str">
        <f ca="1" t="shared" si="2"/>
        <v>2</v>
      </c>
      <c r="F23" s="27">
        <v>0</v>
      </c>
      <c r="G23" s="53" t="str">
        <f ca="1" t="shared" si="3"/>
        <v>UNION JUDO LITTORAL VENDEE</v>
      </c>
      <c r="H23" s="63">
        <v>10</v>
      </c>
      <c r="I23" s="64">
        <v>10</v>
      </c>
      <c r="J23" s="64">
        <v>10</v>
      </c>
      <c r="K23" s="64">
        <v>0</v>
      </c>
      <c r="L23" s="66"/>
      <c r="M23" s="171"/>
      <c r="N23" s="172"/>
      <c r="O23" s="240">
        <f t="shared" si="4"/>
        <v>30</v>
      </c>
      <c r="P23" s="241"/>
      <c r="Q23" s="97"/>
      <c r="R23" s="252">
        <f t="shared" si="5"/>
        <v>30</v>
      </c>
      <c r="S23" s="251"/>
      <c r="T23" s="26"/>
      <c r="W23" s="47" t="s">
        <v>84</v>
      </c>
      <c r="X23" s="49" t="s">
        <v>85</v>
      </c>
    </row>
    <row r="24" spans="1:24" ht="25.5" customHeight="1" thickBot="1">
      <c r="A24" s="27" t="str">
        <f ca="1" t="shared" si="1"/>
        <v>PDL</v>
      </c>
      <c r="B24" s="27">
        <f ca="1" t="shared" si="1"/>
        <v>49</v>
      </c>
      <c r="C24" s="13">
        <v>7</v>
      </c>
      <c r="D24" s="53" t="str">
        <f ca="1" t="shared" si="2"/>
        <v>BAROT David</v>
      </c>
      <c r="E24" s="27" t="str">
        <f ca="1" t="shared" si="2"/>
        <v>2</v>
      </c>
      <c r="F24" s="27">
        <v>40</v>
      </c>
      <c r="G24" s="53" t="str">
        <f ca="1" t="shared" si="3"/>
        <v>ES DE L AUBANCE</v>
      </c>
      <c r="H24" s="76">
        <v>7</v>
      </c>
      <c r="I24" s="77">
        <v>0</v>
      </c>
      <c r="J24" s="77">
        <v>10</v>
      </c>
      <c r="K24" s="77">
        <v>10</v>
      </c>
      <c r="L24" s="79"/>
      <c r="M24" s="173"/>
      <c r="N24" s="174"/>
      <c r="O24" s="244">
        <f t="shared" si="4"/>
        <v>27</v>
      </c>
      <c r="P24" s="245"/>
      <c r="Q24" s="97"/>
      <c r="R24" s="252">
        <f t="shared" si="5"/>
        <v>67</v>
      </c>
      <c r="S24" s="251"/>
      <c r="T24" s="26"/>
      <c r="W24" s="80">
        <v>7</v>
      </c>
      <c r="X24" s="81">
        <v>10</v>
      </c>
    </row>
    <row r="25" spans="3:24" ht="12">
      <c r="C25" s="26"/>
      <c r="D25" s="175"/>
      <c r="E25" s="175"/>
      <c r="F25" s="176"/>
      <c r="G25" s="175"/>
      <c r="H25" s="175"/>
      <c r="I25" s="175"/>
      <c r="J25" s="175"/>
      <c r="K25" s="175"/>
      <c r="L25" s="175"/>
      <c r="M25" s="26"/>
      <c r="N25" s="26" t="s">
        <v>86</v>
      </c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3:28" ht="12" hidden="1">
      <c r="C26" s="40">
        <f>COUNT(H18:N24)/2</f>
        <v>14.5</v>
      </c>
      <c r="D26" s="26"/>
      <c r="E26" s="26"/>
      <c r="F26" s="42"/>
      <c r="G26" s="111" t="s">
        <v>87</v>
      </c>
      <c r="H26" s="83">
        <v>1</v>
      </c>
      <c r="I26" s="83">
        <v>2</v>
      </c>
      <c r="J26" s="83">
        <v>3</v>
      </c>
      <c r="K26" s="83">
        <v>4</v>
      </c>
      <c r="L26" s="83">
        <v>5</v>
      </c>
      <c r="M26" s="83">
        <v>6</v>
      </c>
      <c r="N26" s="83">
        <v>7</v>
      </c>
      <c r="O26" s="83">
        <v>8</v>
      </c>
      <c r="P26" s="83">
        <v>9</v>
      </c>
      <c r="Q26" s="83"/>
      <c r="R26" s="83">
        <v>10</v>
      </c>
      <c r="S26" s="83">
        <v>11</v>
      </c>
      <c r="T26" s="83"/>
      <c r="U26" s="83">
        <v>12</v>
      </c>
      <c r="V26" s="83">
        <v>13</v>
      </c>
      <c r="W26" s="83"/>
      <c r="X26" s="83">
        <v>14</v>
      </c>
      <c r="Y26" s="177"/>
      <c r="Z26" s="177"/>
      <c r="AA26" s="177"/>
      <c r="AB26" s="177"/>
    </row>
    <row r="27" spans="3:28" ht="12" hidden="1">
      <c r="C27" s="26"/>
      <c r="D27" s="26"/>
      <c r="E27" s="26"/>
      <c r="F27" s="42"/>
      <c r="G27" s="111" t="s">
        <v>88</v>
      </c>
      <c r="H27" s="83">
        <v>1</v>
      </c>
      <c r="I27" s="83">
        <v>1</v>
      </c>
      <c r="J27" s="83">
        <v>1</v>
      </c>
      <c r="K27" s="83">
        <v>1</v>
      </c>
      <c r="L27" s="83">
        <v>2</v>
      </c>
      <c r="M27" s="83">
        <v>2</v>
      </c>
      <c r="N27" s="83">
        <v>3</v>
      </c>
      <c r="O27" s="83">
        <v>2</v>
      </c>
      <c r="P27" s="83">
        <v>3</v>
      </c>
      <c r="Q27" s="83"/>
      <c r="R27" s="83">
        <v>4</v>
      </c>
      <c r="S27" s="83">
        <v>3</v>
      </c>
      <c r="T27" s="83"/>
      <c r="U27" s="83">
        <v>5</v>
      </c>
      <c r="V27" s="83">
        <v>5</v>
      </c>
      <c r="W27" s="83"/>
      <c r="X27" s="83">
        <v>4</v>
      </c>
      <c r="Y27" s="177"/>
      <c r="Z27" s="177"/>
      <c r="AA27" s="177"/>
      <c r="AB27" s="177"/>
    </row>
    <row r="28" spans="3:28" ht="12" hidden="1">
      <c r="C28" s="40"/>
      <c r="D28" s="26"/>
      <c r="E28" s="26"/>
      <c r="F28" s="42"/>
      <c r="G28" s="111" t="s">
        <v>89</v>
      </c>
      <c r="H28" s="83">
        <v>1</v>
      </c>
      <c r="I28" s="83">
        <v>1</v>
      </c>
      <c r="J28" s="83">
        <v>1</v>
      </c>
      <c r="K28" s="83">
        <v>2</v>
      </c>
      <c r="L28" s="83">
        <v>2</v>
      </c>
      <c r="M28" s="83">
        <v>2</v>
      </c>
      <c r="N28" s="83">
        <v>2</v>
      </c>
      <c r="O28" s="83">
        <v>3</v>
      </c>
      <c r="P28" s="83">
        <v>3</v>
      </c>
      <c r="Q28" s="83"/>
      <c r="R28" s="83">
        <v>4</v>
      </c>
      <c r="S28" s="83">
        <v>4</v>
      </c>
      <c r="T28" s="83"/>
      <c r="U28" s="83">
        <v>3</v>
      </c>
      <c r="V28" s="83">
        <v>5</v>
      </c>
      <c r="W28" s="83"/>
      <c r="X28" s="83">
        <v>4</v>
      </c>
      <c r="Y28" s="177"/>
      <c r="Z28" s="177"/>
      <c r="AA28" s="177"/>
      <c r="AB28" s="177"/>
    </row>
  </sheetData>
  <sheetProtection/>
  <mergeCells count="26">
    <mergeCell ref="R18:S18"/>
    <mergeCell ref="G4:G6"/>
    <mergeCell ref="P1:R1"/>
    <mergeCell ref="K2:N2"/>
    <mergeCell ref="P2:P3"/>
    <mergeCell ref="Q2:Q3"/>
    <mergeCell ref="R2:R3"/>
    <mergeCell ref="M16:P16"/>
    <mergeCell ref="V16:X16"/>
    <mergeCell ref="U17:X17"/>
    <mergeCell ref="R24:S24"/>
    <mergeCell ref="R20:S20"/>
    <mergeCell ref="R21:S21"/>
    <mergeCell ref="R22:S22"/>
    <mergeCell ref="R23:S23"/>
    <mergeCell ref="W22:X22"/>
    <mergeCell ref="R19:S19"/>
    <mergeCell ref="R17:S17"/>
    <mergeCell ref="O24:P24"/>
    <mergeCell ref="O21:P21"/>
    <mergeCell ref="O22:P22"/>
    <mergeCell ref="O23:P23"/>
    <mergeCell ref="O20:P20"/>
    <mergeCell ref="O17:P17"/>
    <mergeCell ref="O18:P18"/>
    <mergeCell ref="O19:P19"/>
  </mergeCells>
  <printOptions horizontalCentered="1"/>
  <pageMargins left="0" right="0" top="0.15748031496062992" bottom="0.15748031496062992" header="0.2362204724409449" footer="0.15748031496062992"/>
  <pageSetup fitToHeight="1" fitToWidth="1"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Roger</cp:lastModifiedBy>
  <dcterms:created xsi:type="dcterms:W3CDTF">2013-02-25T09:02:51Z</dcterms:created>
  <dcterms:modified xsi:type="dcterms:W3CDTF">2013-02-25T09:15:42Z</dcterms:modified>
  <cp:category/>
  <cp:version/>
  <cp:contentType/>
  <cp:contentStatus/>
</cp:coreProperties>
</file>